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OPĆI DIO" sheetId="1" r:id="rId1"/>
    <sheet name="2. DIO" sheetId="2" r:id="rId2"/>
    <sheet name="3. DIO " sheetId="5" r:id="rId3"/>
    <sheet name="List1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5" l="1"/>
  <c r="J248" i="5" l="1"/>
  <c r="J247" i="5"/>
  <c r="J191" i="5"/>
  <c r="J190" i="5"/>
  <c r="I177" i="5"/>
  <c r="J177" i="5"/>
  <c r="J159" i="5"/>
  <c r="J123" i="5"/>
  <c r="J97" i="5"/>
  <c r="J225" i="5" l="1"/>
  <c r="J212" i="5"/>
  <c r="J199" i="5"/>
  <c r="J150" i="5"/>
  <c r="J34" i="5" l="1"/>
  <c r="I34" i="5" l="1"/>
  <c r="D17" i="1" l="1"/>
  <c r="D13" i="1" l="1"/>
  <c r="G30" i="2"/>
  <c r="H54" i="5"/>
  <c r="D25" i="1" l="1"/>
  <c r="D31" i="1" s="1"/>
  <c r="H13" i="2" l="1"/>
  <c r="I13" i="2"/>
  <c r="F249" i="5" l="1"/>
  <c r="F253" i="5"/>
  <c r="H64" i="5"/>
  <c r="H75" i="5"/>
  <c r="L239" i="5"/>
  <c r="L229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J180" i="5"/>
  <c r="J179" i="5"/>
  <c r="I179" i="5"/>
  <c r="J178" i="5"/>
  <c r="I178" i="5"/>
  <c r="J176" i="5"/>
  <c r="I176" i="5"/>
  <c r="J175" i="5"/>
  <c r="I175" i="5"/>
  <c r="I174" i="5"/>
  <c r="J173" i="5"/>
  <c r="I173" i="5"/>
  <c r="J172" i="5"/>
  <c r="I172" i="5"/>
  <c r="F119" i="5"/>
  <c r="F114" i="5"/>
  <c r="F113" i="5"/>
  <c r="F112" i="5"/>
  <c r="F111" i="5"/>
  <c r="F110" i="5"/>
  <c r="F109" i="5"/>
  <c r="F108" i="5"/>
  <c r="F107" i="5"/>
  <c r="F106" i="5"/>
  <c r="F102" i="5"/>
  <c r="F101" i="5"/>
  <c r="F100" i="5"/>
  <c r="F98" i="5"/>
  <c r="F96" i="5"/>
  <c r="F94" i="5"/>
  <c r="J109" i="5"/>
  <c r="J107" i="5"/>
  <c r="J105" i="5"/>
  <c r="J102" i="5"/>
  <c r="J101" i="5"/>
  <c r="J100" i="5"/>
  <c r="J98" i="5"/>
  <c r="J93" i="5"/>
  <c r="J89" i="5"/>
  <c r="F88" i="5"/>
  <c r="F87" i="5"/>
  <c r="F86" i="5"/>
  <c r="F78" i="5"/>
  <c r="F77" i="5"/>
  <c r="F19" i="5"/>
  <c r="L228" i="5" l="1"/>
  <c r="H73" i="5"/>
  <c r="F73" i="5"/>
  <c r="I180" i="5"/>
  <c r="J174" i="5"/>
  <c r="F41" i="5"/>
  <c r="F42" i="5"/>
  <c r="F43" i="5"/>
  <c r="F64" i="5"/>
  <c r="F250" i="5" s="1"/>
  <c r="F123" i="5"/>
  <c r="F127" i="5"/>
  <c r="F147" i="5"/>
  <c r="F149" i="5"/>
  <c r="F187" i="5"/>
  <c r="F189" i="5"/>
  <c r="F217" i="5"/>
  <c r="F218" i="5"/>
  <c r="F219" i="5"/>
  <c r="F220" i="5"/>
  <c r="F221" i="5"/>
  <c r="F223" i="5"/>
  <c r="F224" i="5"/>
  <c r="F251" i="5"/>
  <c r="F54" i="5" l="1"/>
  <c r="I229" i="5"/>
  <c r="F46" i="5"/>
  <c r="F216" i="5"/>
  <c r="I216" i="5" s="1"/>
  <c r="F222" i="5"/>
  <c r="I202" i="5"/>
  <c r="F146" i="5"/>
  <c r="I8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5" i="5"/>
  <c r="I37" i="5"/>
  <c r="I40" i="5"/>
  <c r="I42" i="5"/>
  <c r="I43" i="5"/>
  <c r="I44" i="5"/>
  <c r="I45" i="5"/>
  <c r="I47" i="5"/>
  <c r="I50" i="5"/>
  <c r="I52" i="5"/>
  <c r="I53" i="5"/>
  <c r="I55" i="5"/>
  <c r="I56" i="5"/>
  <c r="I57" i="5"/>
  <c r="I58" i="5"/>
  <c r="I59" i="5"/>
  <c r="I60" i="5"/>
  <c r="I62" i="5"/>
  <c r="I63" i="5"/>
  <c r="I65" i="5"/>
  <c r="I69" i="5"/>
  <c r="I71" i="5"/>
  <c r="I72" i="5"/>
  <c r="I74" i="5"/>
  <c r="I77" i="5"/>
  <c r="I78" i="5"/>
  <c r="I80" i="5"/>
  <c r="I86" i="5"/>
  <c r="I87" i="5"/>
  <c r="I88" i="5"/>
  <c r="I92" i="5"/>
  <c r="I94" i="5"/>
  <c r="I95" i="5"/>
  <c r="I96" i="5"/>
  <c r="I103" i="5"/>
  <c r="I104" i="5"/>
  <c r="I106" i="5"/>
  <c r="I108" i="5"/>
  <c r="I111" i="5"/>
  <c r="I112" i="5"/>
  <c r="I113" i="5"/>
  <c r="I114" i="5"/>
  <c r="I115" i="5"/>
  <c r="I116" i="5"/>
  <c r="I119" i="5"/>
  <c r="I120" i="5"/>
  <c r="I121" i="5"/>
  <c r="I122" i="5"/>
  <c r="I123" i="5"/>
  <c r="I124" i="5"/>
  <c r="I125" i="5"/>
  <c r="I128" i="5"/>
  <c r="I134" i="5"/>
  <c r="I136" i="5"/>
  <c r="I138" i="5"/>
  <c r="I143" i="5"/>
  <c r="I144" i="5"/>
  <c r="I145" i="5"/>
  <c r="I147" i="5"/>
  <c r="I148" i="5"/>
  <c r="I149" i="5"/>
  <c r="I150" i="5"/>
  <c r="I151" i="5"/>
  <c r="I152" i="5"/>
  <c r="I154" i="5"/>
  <c r="I155" i="5"/>
  <c r="I159" i="5"/>
  <c r="I181" i="5"/>
  <c r="I182" i="5"/>
  <c r="I183" i="5"/>
  <c r="I184" i="5"/>
  <c r="I185" i="5"/>
  <c r="I186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7" i="5"/>
  <c r="I218" i="5"/>
  <c r="I219" i="5"/>
  <c r="I220" i="5"/>
  <c r="I221" i="5"/>
  <c r="I223" i="5"/>
  <c r="I224" i="5"/>
  <c r="I225" i="5"/>
  <c r="I226" i="5"/>
  <c r="I227" i="5"/>
  <c r="I230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50" i="5"/>
  <c r="I251" i="5"/>
  <c r="I252" i="5"/>
  <c r="I253" i="5"/>
  <c r="I187" i="5"/>
  <c r="J189" i="5"/>
  <c r="J188" i="5"/>
  <c r="J186" i="5"/>
  <c r="J185" i="5"/>
  <c r="J182" i="5"/>
  <c r="J181" i="5"/>
  <c r="I153" i="5"/>
  <c r="I64" i="5"/>
  <c r="H46" i="5"/>
  <c r="G46" i="5"/>
  <c r="H41" i="5"/>
  <c r="I41" i="5" s="1"/>
  <c r="G41" i="5"/>
  <c r="I249" i="5" l="1"/>
  <c r="I146" i="5"/>
  <c r="I126" i="5"/>
  <c r="I46" i="5"/>
  <c r="I73" i="5"/>
  <c r="I228" i="5"/>
  <c r="F215" i="5"/>
  <c r="I215" i="5" s="1"/>
  <c r="I222" i="5"/>
  <c r="I54" i="5"/>
  <c r="I6" i="5"/>
  <c r="I9" i="5"/>
  <c r="I254" i="5"/>
  <c r="J187" i="5"/>
  <c r="J103" i="5"/>
  <c r="I7" i="2" l="1"/>
  <c r="I8" i="2"/>
  <c r="I9" i="2"/>
  <c r="I10" i="2"/>
  <c r="I11" i="2"/>
  <c r="I15" i="2"/>
  <c r="I16" i="2"/>
  <c r="I17" i="2"/>
  <c r="I18" i="2"/>
  <c r="I19" i="2"/>
  <c r="I20" i="2"/>
  <c r="I21" i="2"/>
  <c r="I22" i="2"/>
  <c r="I23" i="2"/>
  <c r="I26" i="2"/>
  <c r="I27" i="2"/>
  <c r="I28" i="2"/>
  <c r="I29" i="2"/>
  <c r="I30" i="2"/>
  <c r="I31" i="2"/>
  <c r="I32" i="2"/>
  <c r="I33" i="2"/>
  <c r="I34" i="2"/>
  <c r="I35" i="2"/>
  <c r="I36" i="2"/>
  <c r="I37" i="2"/>
  <c r="H8" i="2"/>
  <c r="H9" i="2"/>
  <c r="H11" i="2"/>
  <c r="H15" i="2"/>
  <c r="H16" i="2"/>
  <c r="H17" i="2"/>
  <c r="H19" i="2"/>
  <c r="H20" i="2"/>
  <c r="H21" i="2"/>
  <c r="H22" i="2"/>
  <c r="H23" i="2"/>
  <c r="H24" i="2"/>
  <c r="H25" i="2"/>
  <c r="H26" i="2"/>
  <c r="H28" i="2"/>
  <c r="H29" i="2"/>
  <c r="H31" i="2"/>
  <c r="H32" i="2"/>
  <c r="H33" i="2"/>
  <c r="H34" i="2"/>
  <c r="H35" i="2"/>
  <c r="H36" i="2"/>
  <c r="H10" i="2" l="1"/>
  <c r="H30" i="2"/>
  <c r="I25" i="2" l="1"/>
  <c r="H7" i="2"/>
  <c r="H18" i="2"/>
  <c r="I24" i="2" l="1"/>
  <c r="I6" i="2"/>
  <c r="H27" i="2"/>
  <c r="H6" i="2"/>
  <c r="J148" i="5"/>
  <c r="J46" i="5"/>
  <c r="H39" i="5"/>
  <c r="I39" i="5" s="1"/>
  <c r="J40" i="5"/>
  <c r="J41" i="5"/>
  <c r="J42" i="5"/>
  <c r="J44" i="5"/>
  <c r="J45" i="5"/>
  <c r="J47" i="5"/>
  <c r="J50" i="5"/>
  <c r="J52" i="5"/>
  <c r="J53" i="5"/>
  <c r="J55" i="5"/>
  <c r="J56" i="5"/>
  <c r="J57" i="5"/>
  <c r="J58" i="5"/>
  <c r="J59" i="5"/>
  <c r="J60" i="5"/>
  <c r="J62" i="5"/>
  <c r="J63" i="5"/>
  <c r="J64" i="5"/>
  <c r="J65" i="5"/>
  <c r="J69" i="5"/>
  <c r="J71" i="5"/>
  <c r="J72" i="5"/>
  <c r="J73" i="5"/>
  <c r="J74" i="5"/>
  <c r="J77" i="5"/>
  <c r="J80" i="5"/>
  <c r="J86" i="5"/>
  <c r="J87" i="5"/>
  <c r="J88" i="5"/>
  <c r="J92" i="5"/>
  <c r="J94" i="5"/>
  <c r="J95" i="5"/>
  <c r="J96" i="5"/>
  <c r="J104" i="5"/>
  <c r="J106" i="5"/>
  <c r="J108" i="5"/>
  <c r="J110" i="5"/>
  <c r="J111" i="5"/>
  <c r="J112" i="5"/>
  <c r="J113" i="5"/>
  <c r="J114" i="5"/>
  <c r="J115" i="5"/>
  <c r="J116" i="5"/>
  <c r="J119" i="5"/>
  <c r="J120" i="5"/>
  <c r="J121" i="5"/>
  <c r="J122" i="5"/>
  <c r="J124" i="5"/>
  <c r="J125" i="5"/>
  <c r="J126" i="5"/>
  <c r="J128" i="5"/>
  <c r="J136" i="5"/>
  <c r="J144" i="5"/>
  <c r="J145" i="5"/>
  <c r="J147" i="5"/>
  <c r="J149" i="5"/>
  <c r="J151" i="5"/>
  <c r="J152" i="5"/>
  <c r="J153" i="5"/>
  <c r="J154" i="5"/>
  <c r="J155" i="5"/>
  <c r="J192" i="5"/>
  <c r="J193" i="5"/>
  <c r="J194" i="5"/>
  <c r="J195" i="5"/>
  <c r="J196" i="5"/>
  <c r="J197" i="5"/>
  <c r="J198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6" i="5"/>
  <c r="J227" i="5"/>
  <c r="J228" i="5"/>
  <c r="J229" i="5"/>
  <c r="J230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6" i="5"/>
  <c r="J250" i="5"/>
  <c r="J251" i="5"/>
  <c r="J252" i="5"/>
  <c r="J253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5" i="5"/>
  <c r="J37" i="5"/>
  <c r="J11" i="5"/>
  <c r="J54" i="5" l="1"/>
  <c r="J39" i="5"/>
  <c r="J146" i="5" l="1"/>
  <c r="J16" i="5" l="1"/>
  <c r="E15" i="1"/>
  <c r="E11" i="1"/>
  <c r="F15" i="1" l="1"/>
  <c r="F11" i="1"/>
  <c r="I7" i="5" l="1"/>
  <c r="E17" i="1" l="1"/>
  <c r="F17" i="1"/>
  <c r="E13" i="1"/>
  <c r="F13" i="1"/>
  <c r="J249" i="5" l="1"/>
  <c r="J254" i="5" l="1"/>
  <c r="J9" i="5" l="1"/>
  <c r="J7" i="5" l="1"/>
  <c r="J6" i="5"/>
</calcChain>
</file>

<file path=xl/sharedStrings.xml><?xml version="1.0" encoding="utf-8"?>
<sst xmlns="http://schemas.openxmlformats.org/spreadsheetml/2006/main" count="376" uniqueCount="222">
  <si>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</si>
  <si>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</si>
  <si>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</si>
  <si>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</si>
  <si>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</si>
  <si>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</si>
  <si>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</si>
  <si>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</si>
  <si>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</si>
  <si>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</si>
  <si>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</si>
  <si>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</si>
  <si>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</si>
  <si>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</si>
  <si>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</si>
  <si>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Račun/Pozicija</t>
  </si>
  <si>
    <t>Opis</t>
  </si>
  <si>
    <t>Prihodi od imovine</t>
  </si>
  <si>
    <t>Prihodi od financijske imovine</t>
  </si>
  <si>
    <t>Kamate na oročena sredstva i depozite po viđenju</t>
  </si>
  <si>
    <t>Prihodi od upravnih i administrativnih pristojbi, 
pristojbi po posebnim propisima i naknada</t>
  </si>
  <si>
    <t>Ostali nespomenuti prihodi</t>
  </si>
  <si>
    <t>Prihodi po posebnim propisima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</si>
  <si>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</si>
  <si>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</si>
  <si>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</si>
  <si>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Razdjel 030</t>
  </si>
  <si>
    <t>Glava 030-04</t>
  </si>
  <si>
    <t>OSNOVNOŠKOLSKO OBRAZOVANJE</t>
  </si>
  <si>
    <t>Program 2202</t>
  </si>
  <si>
    <t>Osnovno školstvo - standard</t>
  </si>
  <si>
    <t>UPRAVNI ODJEL ZA OBRAZOVANJE, KULTURU I ŠPORT</t>
  </si>
  <si>
    <t>Funkcija: 0912</t>
  </si>
  <si>
    <t>Osnovno obrazovanje</t>
  </si>
  <si>
    <t>Aktivnost: A2202-01</t>
  </si>
  <si>
    <t>Djelatnost osnovnih škola</t>
  </si>
  <si>
    <t>Pozicija</t>
  </si>
  <si>
    <t>Konto</t>
  </si>
  <si>
    <t>Konto/Pozicija</t>
  </si>
  <si>
    <t>Službena putovanja</t>
  </si>
  <si>
    <t>Stručno usavršavanje zaposlenika</t>
  </si>
  <si>
    <t>Ostale naknade trošk. zaposlenima</t>
  </si>
  <si>
    <t>Uredski materijal i ostali materijalni rashodi</t>
  </si>
  <si>
    <t>Materijal i sirovine</t>
  </si>
  <si>
    <t>Energija</t>
  </si>
  <si>
    <t>El.energija</t>
  </si>
  <si>
    <t>Motorni benzin i dizel gorivo</t>
  </si>
  <si>
    <t>Ugljen, drva i teško ulje</t>
  </si>
  <si>
    <t>Sitni inventar i auto gume</t>
  </si>
  <si>
    <t>Službena radna i zaštitna odjeća i obuća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</si>
  <si>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</si>
  <si>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</si>
  <si>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</si>
  <si>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</si>
  <si>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</si>
  <si>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</si>
  <si>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</si>
  <si>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Članarine</t>
  </si>
  <si>
    <t>Ostali nespomenuti rashodi posl.</t>
  </si>
  <si>
    <t>Aktivnost: A2202-04</t>
  </si>
  <si>
    <t>Administracija i upravljanje</t>
  </si>
  <si>
    <t>Plaće za redovan rad</t>
  </si>
  <si>
    <t>Ostali rashodi za zaposlene</t>
  </si>
  <si>
    <t>Doprinosi za OZO</t>
  </si>
  <si>
    <t>Prijevoz na posao i s posla</t>
  </si>
  <si>
    <t>Program 2203</t>
  </si>
  <si>
    <t>Osnovno školstvo - iznad standarda</t>
  </si>
  <si>
    <t>Aktivnost: A2203-04</t>
  </si>
  <si>
    <t>Podizanje kvalitete i standarda u školstvu</t>
  </si>
  <si>
    <t>Sitni inventar</t>
  </si>
  <si>
    <t>G07</t>
  </si>
  <si>
    <t>G0701</t>
  </si>
  <si>
    <t>G0702</t>
  </si>
  <si>
    <t>Ostali nespomenuti rashodi poslovanja</t>
  </si>
  <si>
    <t>Knjige</t>
  </si>
  <si>
    <t>Laboratorijske usluge</t>
  </si>
  <si>
    <t>Funkcija: 0960</t>
  </si>
  <si>
    <t>Dodatne usluge u obrazovanju</t>
  </si>
  <si>
    <t>Aktivnost: A2203-27</t>
  </si>
  <si>
    <t>Udžbenici</t>
  </si>
  <si>
    <t>Pomoći iz inozemstva i subjekata unutar općeg proračuna</t>
  </si>
  <si>
    <t>Pomoći proračunskim korisnicima iz proračuna koji im nije nadležan</t>
  </si>
  <si>
    <t>Prihodi od prodaje proizvodai robe te pruženih usluga, prihodi od donacija</t>
  </si>
  <si>
    <t>Prihodi od prodaje proizvodai robe te pruženih usluga</t>
  </si>
  <si>
    <t>Tekuće pomoći iz proračunskim korisnicima iz proračuna koji im nije nadležan</t>
  </si>
  <si>
    <t>Prihodi od pruženih usluga</t>
  </si>
  <si>
    <t>Kapitalne pomoći iz proračuna koji im nije nadležan</t>
  </si>
  <si>
    <t>Donacije od pravnih i fizičkih osoba izvan općeg proračuna…</t>
  </si>
  <si>
    <t>Kapitalne donacije</t>
  </si>
  <si>
    <t>Tekuće donacije</t>
  </si>
  <si>
    <t>Intelektualne usluge</t>
  </si>
  <si>
    <t>Novčana nak.posl.zbog nezapošlj.osob.s invalidItetom</t>
  </si>
  <si>
    <t>Izvor 
financiranja</t>
  </si>
  <si>
    <t>UKUPNO:</t>
  </si>
  <si>
    <t>Hitne intervencije u osnovnim školama</t>
  </si>
  <si>
    <t>Materijal i dijelovi za tekuće i inv.održ.</t>
  </si>
  <si>
    <t>Usluge tekućeg i investicijskog održ.                              **</t>
  </si>
  <si>
    <t>Prihodi iz nadležnog proračuna za financiranje
rashoda za nabavu nefinancijske imovine</t>
  </si>
  <si>
    <t>Program 2202 Osnovno školstvo -standard</t>
  </si>
  <si>
    <t>Program 2203 Osnovno školstvo-iznad standarda</t>
  </si>
  <si>
    <t>Javne potrebe u prosvjeti</t>
  </si>
  <si>
    <t>Troškovi sudskih postupaka</t>
  </si>
  <si>
    <t>Indeks (6/4)*100</t>
  </si>
  <si>
    <t>Indeks (6/5)*100</t>
  </si>
  <si>
    <t>Indeks            (5/2)*100</t>
  </si>
  <si>
    <t>Indeks (5/4)*100</t>
  </si>
  <si>
    <t>Indeks                 (5/3)*100</t>
  </si>
  <si>
    <t>Usluge promidžbe i informiranja</t>
  </si>
  <si>
    <t>Ostale naknade iz proračuna u naravi</t>
  </si>
  <si>
    <t>Osnovno škoistvo-iznad standarda</t>
  </si>
  <si>
    <t>Dodatne uslige u obrazovanju</t>
  </si>
  <si>
    <t>Školska kuhinja i kantina</t>
  </si>
  <si>
    <t>Osnovno školstvo-iznad standarda</t>
  </si>
  <si>
    <t>Natjecanje i smotre u OŠ</t>
  </si>
  <si>
    <t>Naknade članovima povjerenstava</t>
  </si>
  <si>
    <t>Ostali nespomenuti rashodi</t>
  </si>
  <si>
    <t>Funkcija:0912</t>
  </si>
  <si>
    <t>Razvojni projekti EU</t>
  </si>
  <si>
    <t>Tekući projekt:T4301-67 Projekt pomoćnici u nastavi</t>
  </si>
  <si>
    <t xml:space="preserve">Ostali rashodi za zaposlene </t>
  </si>
  <si>
    <t>Doprinosi za zaposlene</t>
  </si>
  <si>
    <t>Naknada za prijevoz</t>
  </si>
  <si>
    <t>Projekti EU</t>
  </si>
  <si>
    <t>Tekući projekt:T4302-52 Projekt Od mjere do karijere-Pripravništvo</t>
  </si>
  <si>
    <t>Doprinos za zdravstveno osiguranje</t>
  </si>
  <si>
    <t>Nacionalni EU projekti</t>
  </si>
  <si>
    <t>Tekući projekt:T4306-03</t>
  </si>
  <si>
    <t>Plaće za redovan rad EU 2022/23.</t>
  </si>
  <si>
    <t>Plaće za redovan rad MZO 2022/23.</t>
  </si>
  <si>
    <t>Doprinosi na plaće</t>
  </si>
  <si>
    <t>Doprinosi na plaće OZO-EU</t>
  </si>
  <si>
    <t>Doprinosi na plaće OZO-MZO</t>
  </si>
  <si>
    <t>Doprinosi na plaće EU 2022/23.</t>
  </si>
  <si>
    <t>Naknade za prijevoz</t>
  </si>
  <si>
    <t>Program  4302 Projekti EU</t>
  </si>
  <si>
    <t>Program 4306 Nacionalni EU projekti</t>
  </si>
  <si>
    <t>Program 4301 Razvojni projekti EU</t>
  </si>
  <si>
    <t>Uredski materijal i ostali mat.rashodi</t>
  </si>
  <si>
    <t>Aktivnost: K2202-02</t>
  </si>
  <si>
    <t xml:space="preserve">Nabava proizvedene dugotrajne imovine </t>
  </si>
  <si>
    <t>Dodatna ulaganja na građ.objektima</t>
  </si>
  <si>
    <t>Program:2202</t>
  </si>
  <si>
    <t>Aktivnost:A2203-01/02/03 Javne potrebe u prosvjeti-korisnici</t>
  </si>
  <si>
    <t>Tekući projekt:T4302-25 Inkluzija-korak bliže društvu bez prepreka 2020/21.</t>
  </si>
  <si>
    <t>Aktivnost: A2203-06</t>
  </si>
  <si>
    <t>Aktivnost: A2203-14</t>
  </si>
  <si>
    <t>Program 4302</t>
  </si>
  <si>
    <t>Program 4301</t>
  </si>
  <si>
    <t>Program 4306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</si>
  <si>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</si>
  <si>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</si>
  <si>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</si>
  <si>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Tekuće pomoći iz državnog proračuna pror.korisnicima koji im nije nadležan</t>
  </si>
  <si>
    <t>Pomoći temeljem prijenosa EU sredstava</t>
  </si>
  <si>
    <t>Tekuće pomoći temeljem prijenosa EU sredstava</t>
  </si>
  <si>
    <t>Pomoći od izvanproračunskih korisnika</t>
  </si>
  <si>
    <t>Tekuće pomoći od izvanproračunskih korisnika</t>
  </si>
  <si>
    <t>Ostali prihodi</t>
  </si>
  <si>
    <t>Izvršenje 
    2023.</t>
  </si>
  <si>
    <t>Tekući plan  2023.</t>
  </si>
  <si>
    <t>Izvršenje             2022.</t>
  </si>
  <si>
    <t>Uređaji, strojevi i opr.za ostale namjene</t>
  </si>
  <si>
    <t>G16</t>
  </si>
  <si>
    <t xml:space="preserve">Namirnice </t>
  </si>
  <si>
    <t>G55</t>
  </si>
  <si>
    <t>Materijal za hig.potrebe i njegu</t>
  </si>
  <si>
    <t>Doprinosi na plaće OZO-ŽP</t>
  </si>
  <si>
    <t>Izvršenje                            2022.</t>
  </si>
  <si>
    <t>Plan 2023.</t>
  </si>
  <si>
    <t>Izvršenje
     2023.</t>
  </si>
  <si>
    <t>Izvršenje              2022.</t>
  </si>
  <si>
    <t>Izvršenje 
 2023.</t>
  </si>
  <si>
    <t>Izvršenje 2023.</t>
  </si>
  <si>
    <t>Aktivnost: A2203-33</t>
  </si>
  <si>
    <t>Aktivnost: A2203-34</t>
  </si>
  <si>
    <t>Zalihe menst. Hig. Potrebština</t>
  </si>
  <si>
    <t xml:space="preserve">Izvršenje HR </t>
  </si>
  <si>
    <t>POLUGODIŠNJI IZVJEŠTAJ O IZVRŠENJU FINANCIJSKOG PLANA ŠKOLE ZA PERIOD 01.01.-30.06.2023.g.</t>
  </si>
  <si>
    <t>Tekući projekt: T2202-03</t>
  </si>
  <si>
    <t>Plaće po sudskim presudama</t>
  </si>
  <si>
    <t>Mat.i dijelovi za tek.održav</t>
  </si>
  <si>
    <t>Uredski namještaj</t>
  </si>
  <si>
    <t>Aktivnost: A2203-31</t>
  </si>
  <si>
    <t>Projekt e-škole</t>
  </si>
  <si>
    <t>Prehrana za učenike</t>
  </si>
  <si>
    <t>Tekuće Pomoći iz prorač.MZOŠ</t>
  </si>
  <si>
    <t>Tek.pomoći JLRS</t>
  </si>
  <si>
    <t>OSNOVNA ŠKOLA SVETI FILIP I JAKOV</t>
  </si>
  <si>
    <t>Sv. Filip i Jakov,</t>
  </si>
  <si>
    <t>Ul. Uč.Karmele Pelicarić Marušić 10</t>
  </si>
  <si>
    <t>23207 SV. FILIP I JAKOV</t>
  </si>
  <si>
    <t>IZVRŠENJE FINANCIJSKOG PLANA OSNOVNE ŠKOLE SV. FILIP I JAKOV ZA
PERIOD 01.01.-30.06. 2023. GODINE
OPĆI DIO - PRIHODI I PRIMICI</t>
  </si>
  <si>
    <t>IZVRŠENJE FINANCIJSKOG PLANA OSNOVNE ŠKOLE SV. FILIP I JAKOV ZA
PERIOD 01.01.-30.06.2023. GODINE
POSEBNI DIO - RASHODI I IZDACI</t>
  </si>
  <si>
    <t>Bankarske usluge</t>
  </si>
  <si>
    <t>Zatezne kamate</t>
  </si>
  <si>
    <t>Program</t>
  </si>
  <si>
    <t>Osnovno školstvo- iznad standarda</t>
  </si>
  <si>
    <t>Funkcija:</t>
  </si>
  <si>
    <t>Aktivnost:</t>
  </si>
  <si>
    <t>A2203-07</t>
  </si>
  <si>
    <t>Prehrana u riziku od siromaštva</t>
  </si>
  <si>
    <t>Program:</t>
  </si>
  <si>
    <t>Dodatne usluge u obnrazovanju</t>
  </si>
  <si>
    <t>Aktivnost:A2203-08           Školska shema</t>
  </si>
  <si>
    <t>Inkluzija-korak bliže društvu bez prepreka 2021/2022</t>
  </si>
  <si>
    <t>Izradila: Jadranka Eškinja</t>
  </si>
  <si>
    <t>Doprinosi za ozo</t>
  </si>
  <si>
    <t>Prijevoz</t>
  </si>
  <si>
    <t>ostale usluge</t>
  </si>
  <si>
    <t>Uredska oprema</t>
  </si>
  <si>
    <t xml:space="preserve">Aktivnost: </t>
  </si>
  <si>
    <t>A2203-30 Produženi boravak</t>
  </si>
  <si>
    <t>Marende učenika</t>
  </si>
  <si>
    <t>Regres za godišnji odmor</t>
  </si>
  <si>
    <t>Uredski materijal</t>
  </si>
  <si>
    <t>Ostali materijali za potrebe redovnog poslovanja</t>
  </si>
  <si>
    <t>Usluge tekućeg invast. Održ.</t>
  </si>
  <si>
    <t>Uredska oprema i namještaj</t>
  </si>
  <si>
    <t>Uredski materijal i ostali.mat.rashodi</t>
  </si>
  <si>
    <t>Dodatna ulaganja na građevinskim objektima</t>
  </si>
  <si>
    <t>Zakupnine i najamnineza prijevozna sredstva</t>
  </si>
  <si>
    <t>Sv. Filip i Jakov, 15.07.2023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</si>
</sst>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4" borderId="7" applyNumberFormat="0" applyAlignment="0" applyProtection="0"/>
  </cellStyleXfs>
  <cellXfs count="25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4" fontId="1" fillId="0" borderId="3" xfId="0" applyNumberFormat="1" applyFont="1" applyBorder="1"/>
    <xf numFmtId="0" fontId="1" fillId="0" borderId="2" xfId="0" applyFont="1" applyBorder="1" applyAlignment="1">
      <alignment wrapText="1"/>
    </xf>
    <xf numFmtId="4" fontId="0" fillId="0" borderId="2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Fill="1" applyBorder="1"/>
    <xf numFmtId="0" fontId="0" fillId="0" borderId="0" xfId="0" applyFont="1"/>
    <xf numFmtId="0" fontId="1" fillId="2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4" xfId="0" applyFont="1" applyFill="1" applyBorder="1"/>
    <xf numFmtId="0" fontId="1" fillId="2" borderId="4" xfId="0" applyFont="1" applyFill="1" applyBorder="1" applyAlignment="1"/>
    <xf numFmtId="0" fontId="0" fillId="2" borderId="5" xfId="0" applyFill="1" applyBorder="1" applyAlignment="1"/>
    <xf numFmtId="0" fontId="0" fillId="0" borderId="1" xfId="0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/>
    <xf numFmtId="2" fontId="4" fillId="2" borderId="1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5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7" fillId="4" borderId="7" xfId="1" applyAlignment="1">
      <alignment horizontal="center" vertical="center"/>
    </xf>
    <xf numFmtId="0" fontId="7" fillId="4" borderId="7" xfId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right"/>
    </xf>
    <xf numFmtId="2" fontId="4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0" fillId="0" borderId="5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5" fillId="0" borderId="1" xfId="0" applyFont="1" applyFill="1" applyBorder="1"/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6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/>
    <xf numFmtId="4" fontId="3" fillId="0" borderId="1" xfId="0" applyNumberFormat="1" applyFont="1" applyFill="1" applyBorder="1"/>
    <xf numFmtId="0" fontId="1" fillId="0" borderId="4" xfId="0" applyFont="1" applyFill="1" applyBorder="1" applyAlignment="1"/>
    <xf numFmtId="0" fontId="0" fillId="0" borderId="5" xfId="0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/>
    <xf numFmtId="0" fontId="1" fillId="0" borderId="5" xfId="0" applyFont="1" applyFill="1" applyBorder="1" applyAlignment="1"/>
    <xf numFmtId="0" fontId="0" fillId="0" borderId="2" xfId="0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4" fontId="1" fillId="0" borderId="10" xfId="0" applyNumberFormat="1" applyFont="1" applyFill="1" applyBorder="1" applyAlignment="1" applyProtection="1">
      <alignment horizontal="right" shrinkToFit="1"/>
      <protection locked="0"/>
    </xf>
    <xf numFmtId="4" fontId="1" fillId="0" borderId="0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" fillId="0" borderId="0" xfId="0" applyFont="1" applyFill="1"/>
    <xf numFmtId="4" fontId="5" fillId="0" borderId="2" xfId="0" applyNumberFormat="1" applyFont="1" applyFill="1" applyBorder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4" fontId="0" fillId="0" borderId="2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6" fillId="0" borderId="5" xfId="0" applyFont="1" applyFill="1" applyBorder="1" applyAlignment="1">
      <alignment horizontal="center"/>
    </xf>
    <xf numFmtId="0" fontId="2" fillId="0" borderId="11" xfId="0" applyFont="1" applyBorder="1"/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/>
    <xf numFmtId="4" fontId="2" fillId="0" borderId="11" xfId="0" applyNumberFormat="1" applyFont="1" applyFill="1" applyBorder="1"/>
    <xf numFmtId="2" fontId="4" fillId="0" borderId="11" xfId="0" applyNumberFormat="1" applyFont="1" applyFill="1" applyBorder="1"/>
    <xf numFmtId="0" fontId="3" fillId="0" borderId="6" xfId="0" applyFont="1" applyBorder="1"/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4" fontId="2" fillId="0" borderId="6" xfId="0" applyNumberFormat="1" applyFont="1" applyFill="1" applyBorder="1"/>
    <xf numFmtId="2" fontId="4" fillId="0" borderId="6" xfId="0" applyNumberFormat="1" applyFont="1" applyFill="1" applyBorder="1"/>
    <xf numFmtId="0" fontId="2" fillId="0" borderId="6" xfId="0" applyFont="1" applyBorder="1"/>
    <xf numFmtId="0" fontId="2" fillId="0" borderId="6" xfId="0" applyNumberFormat="1" applyFont="1" applyFill="1" applyBorder="1"/>
    <xf numFmtId="0" fontId="2" fillId="0" borderId="6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/>
    <xf numFmtId="4" fontId="0" fillId="0" borderId="12" xfId="0" applyNumberFormat="1" applyFont="1" applyFill="1" applyBorder="1"/>
    <xf numFmtId="4" fontId="1" fillId="0" borderId="4" xfId="0" applyNumberFormat="1" applyFont="1" applyFill="1" applyBorder="1"/>
    <xf numFmtId="4" fontId="3" fillId="0" borderId="4" xfId="0" applyNumberFormat="1" applyFont="1" applyFill="1" applyBorder="1"/>
    <xf numFmtId="4" fontId="0" fillId="0" borderId="4" xfId="0" applyNumberFormat="1" applyFont="1" applyFill="1" applyBorder="1"/>
    <xf numFmtId="4" fontId="4" fillId="0" borderId="4" xfId="0" applyNumberFormat="1" applyFont="1" applyFill="1" applyBorder="1"/>
    <xf numFmtId="4" fontId="0" fillId="0" borderId="9" xfId="0" applyNumberFormat="1" applyFont="1" applyFill="1" applyBorder="1"/>
    <xf numFmtId="4" fontId="0" fillId="0" borderId="4" xfId="0" applyNumberFormat="1" applyFont="1" applyBorder="1"/>
    <xf numFmtId="4" fontId="0" fillId="0" borderId="12" xfId="0" applyNumberFormat="1" applyFont="1" applyBorder="1"/>
    <xf numFmtId="4" fontId="1" fillId="0" borderId="12" xfId="0" applyNumberFormat="1" applyFont="1" applyBorder="1"/>
    <xf numFmtId="4" fontId="1" fillId="0" borderId="4" xfId="0" applyNumberFormat="1" applyFont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/>
    <xf numFmtId="4" fontId="1" fillId="0" borderId="13" xfId="0" applyNumberFormat="1" applyFont="1" applyFill="1" applyBorder="1"/>
    <xf numFmtId="4" fontId="0" fillId="0" borderId="13" xfId="0" applyNumberFormat="1" applyFont="1" applyFill="1" applyBorder="1"/>
    <xf numFmtId="4" fontId="2" fillId="0" borderId="13" xfId="0" applyNumberFormat="1" applyFont="1" applyFill="1" applyBorder="1"/>
    <xf numFmtId="4" fontId="0" fillId="0" borderId="5" xfId="0" applyNumberFormat="1" applyFont="1" applyFill="1" applyBorder="1"/>
    <xf numFmtId="4" fontId="4" fillId="0" borderId="5" xfId="0" applyNumberFormat="1" applyFont="1" applyFill="1" applyBorder="1"/>
    <xf numFmtId="4" fontId="1" fillId="0" borderId="5" xfId="0" applyNumberFormat="1" applyFont="1" applyFill="1" applyBorder="1"/>
    <xf numFmtId="4" fontId="0" fillId="0" borderId="5" xfId="0" applyNumberFormat="1" applyFill="1" applyBorder="1"/>
    <xf numFmtId="4" fontId="5" fillId="0" borderId="13" xfId="0" applyNumberFormat="1" applyFont="1" applyFill="1" applyBorder="1"/>
    <xf numFmtId="4" fontId="5" fillId="0" borderId="5" xfId="0" applyNumberFormat="1" applyFont="1" applyFill="1" applyBorder="1"/>
    <xf numFmtId="4" fontId="2" fillId="0" borderId="5" xfId="0" applyNumberFormat="1" applyFont="1" applyFill="1" applyBorder="1"/>
    <xf numFmtId="4" fontId="6" fillId="0" borderId="5" xfId="0" applyNumberFormat="1" applyFont="1" applyFill="1" applyBorder="1"/>
    <xf numFmtId="4" fontId="3" fillId="0" borderId="5" xfId="0" applyNumberFormat="1" applyFont="1" applyFill="1" applyBorder="1"/>
    <xf numFmtId="4" fontId="0" fillId="2" borderId="5" xfId="0" applyNumberFormat="1" applyFill="1" applyBorder="1"/>
    <xf numFmtId="4" fontId="0" fillId="0" borderId="5" xfId="0" applyNumberFormat="1" applyBorder="1"/>
    <xf numFmtId="4" fontId="1" fillId="2" borderId="5" xfId="0" applyNumberFormat="1" applyFont="1" applyFill="1" applyBorder="1"/>
    <xf numFmtId="4" fontId="1" fillId="0" borderId="5" xfId="0" applyNumberFormat="1" applyFont="1" applyBorder="1"/>
    <xf numFmtId="4" fontId="1" fillId="0" borderId="13" xfId="0" applyNumberFormat="1" applyFont="1" applyBorder="1"/>
    <xf numFmtId="4" fontId="0" fillId="0" borderId="14" xfId="0" applyNumberFormat="1" applyFill="1" applyBorder="1"/>
    <xf numFmtId="4" fontId="1" fillId="0" borderId="14" xfId="0" applyNumberFormat="1" applyFont="1" applyFill="1" applyBorder="1"/>
    <xf numFmtId="4" fontId="0" fillId="0" borderId="8" xfId="0" applyNumberFormat="1" applyFill="1" applyBorder="1"/>
    <xf numFmtId="4" fontId="1" fillId="0" borderId="8" xfId="0" applyNumberFormat="1" applyFont="1" applyFill="1" applyBorder="1"/>
    <xf numFmtId="0" fontId="0" fillId="0" borderId="11" xfId="0" applyBorder="1"/>
    <xf numFmtId="0" fontId="0" fillId="0" borderId="11" xfId="0" applyFill="1" applyBorder="1"/>
    <xf numFmtId="0" fontId="1" fillId="0" borderId="11" xfId="0" applyFont="1" applyFill="1" applyBorder="1"/>
    <xf numFmtId="0" fontId="5" fillId="0" borderId="11" xfId="0" applyFont="1" applyFill="1" applyBorder="1" applyAlignment="1">
      <alignment horizontal="center"/>
    </xf>
    <xf numFmtId="4" fontId="0" fillId="0" borderId="11" xfId="0" applyNumberFormat="1" applyFill="1" applyBorder="1"/>
    <xf numFmtId="4" fontId="0" fillId="0" borderId="11" xfId="0" applyNumberFormat="1" applyBorder="1"/>
    <xf numFmtId="0" fontId="0" fillId="0" borderId="6" xfId="0" applyBorder="1"/>
    <xf numFmtId="0" fontId="0" fillId="0" borderId="6" xfId="0" applyFill="1" applyBorder="1"/>
    <xf numFmtId="0" fontId="1" fillId="0" borderId="6" xfId="0" applyFont="1" applyFill="1" applyBorder="1"/>
    <xf numFmtId="0" fontId="5" fillId="0" borderId="6" xfId="0" applyFont="1" applyFill="1" applyBorder="1" applyAlignment="1">
      <alignment horizontal="center"/>
    </xf>
    <xf numFmtId="4" fontId="0" fillId="0" borderId="6" xfId="0" applyNumberFormat="1" applyFill="1" applyBorder="1"/>
    <xf numFmtId="4" fontId="0" fillId="0" borderId="6" xfId="0" applyNumberFormat="1" applyBorder="1"/>
    <xf numFmtId="0" fontId="0" fillId="0" borderId="6" xfId="0" applyFont="1" applyFill="1" applyBorder="1"/>
    <xf numFmtId="0" fontId="0" fillId="0" borderId="11" xfId="0" applyFont="1" applyFill="1" applyBorder="1"/>
    <xf numFmtId="0" fontId="1" fillId="0" borderId="0" xfId="0" applyFont="1" applyAlignment="1">
      <alignment horizontal="center"/>
    </xf>
    <xf numFmtId="0" fontId="7" fillId="4" borderId="7" xfId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/>
    <xf numFmtId="0" fontId="0" fillId="0" borderId="5" xfId="0" applyFill="1" applyBorder="1" applyAlignment="1"/>
    <xf numFmtId="0" fontId="1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</cellXfs>
  <cellStyles count="2">
    <cellStyle name="Izlaz" xfId="1" builtinId="21"/>
    <cellStyle name="Normalno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F25" sqref="F25"/>
    </sheetView>
  </sheetViews>
  <sheetFormatPr defaultRowHeight="15" x14ac:dyDescent="0.25"/>
  <cols>
    <col min="1" max="1" width="59.7109375" customWidth="1"/>
    <col min="2" max="2" width="13.85546875" customWidth="1"/>
    <col min="3" max="3" width="15.28515625" customWidth="1"/>
    <col min="4" max="4" width="14.5703125" customWidth="1"/>
  </cols>
  <sheetData>
    <row r="1" spans="1:6" x14ac:dyDescent="0.25">
      <c r="A1" s="1" t="s">
        <v>187</v>
      </c>
      <c r="B1" s="1"/>
      <c r="C1" s="1"/>
      <c r="D1" s="1"/>
    </row>
    <row r="2" spans="1:6" x14ac:dyDescent="0.25">
      <c r="A2" t="s">
        <v>189</v>
      </c>
    </row>
    <row r="3" spans="1:6" x14ac:dyDescent="0.25">
      <c r="A3" t="s">
        <v>190</v>
      </c>
    </row>
    <row r="5" spans="1:6" x14ac:dyDescent="0.25">
      <c r="A5" t="s">
        <v>188</v>
      </c>
    </row>
    <row r="6" spans="1:6" s="35" customFormat="1" ht="33" customHeight="1" x14ac:dyDescent="0.25">
      <c r="A6" s="236" t="s">
        <v>177</v>
      </c>
      <c r="B6" s="236"/>
      <c r="C6" s="236"/>
      <c r="D6" s="236"/>
      <c r="E6" s="236"/>
      <c r="F6" s="236"/>
    </row>
    <row r="9" spans="1:6" s="1" customFormat="1" ht="45" x14ac:dyDescent="0.25">
      <c r="A9" s="86" t="s">
        <v>0</v>
      </c>
      <c r="B9" s="85" t="s">
        <v>170</v>
      </c>
      <c r="C9" s="85" t="s">
        <v>168</v>
      </c>
      <c r="D9" s="85" t="s">
        <v>171</v>
      </c>
      <c r="E9" s="85" t="s">
        <v>104</v>
      </c>
      <c r="F9" s="85" t="s">
        <v>105</v>
      </c>
    </row>
    <row r="10" spans="1:6" x14ac:dyDescent="0.25">
      <c r="A10" s="91">
        <v>1</v>
      </c>
      <c r="B10" s="91"/>
      <c r="C10" s="91"/>
      <c r="D10" s="91">
        <v>4</v>
      </c>
      <c r="E10" s="91">
        <v>5</v>
      </c>
      <c r="F10" s="86">
        <v>6</v>
      </c>
    </row>
    <row r="11" spans="1:6" x14ac:dyDescent="0.25">
      <c r="A11" s="2" t="s">
        <v>1</v>
      </c>
      <c r="B11" s="8">
        <v>583677.32999999996</v>
      </c>
      <c r="C11" s="10">
        <v>1800860.14</v>
      </c>
      <c r="D11" s="37">
        <v>736304.92</v>
      </c>
      <c r="E11" s="8">
        <f>(D11/B11)*100</f>
        <v>126.1493092424885</v>
      </c>
      <c r="F11" s="9">
        <f>(D11/C11)*100</f>
        <v>40.886291147517987</v>
      </c>
    </row>
    <row r="12" spans="1:6" x14ac:dyDescent="0.25">
      <c r="A12" s="2" t="s">
        <v>2</v>
      </c>
      <c r="B12" s="8">
        <v>0</v>
      </c>
      <c r="C12" s="8"/>
      <c r="D12" s="37"/>
      <c r="E12" s="8">
        <v>0</v>
      </c>
      <c r="F12" s="9">
        <v>0</v>
      </c>
    </row>
    <row r="13" spans="1:6" ht="15.75" thickBot="1" x14ac:dyDescent="0.3">
      <c r="A13" s="7" t="s">
        <v>3</v>
      </c>
      <c r="B13" s="17">
        <v>583677.32999999996</v>
      </c>
      <c r="C13" s="17">
        <v>1800860.14</v>
      </c>
      <c r="D13" s="17">
        <f>D11+D12</f>
        <v>736304.92</v>
      </c>
      <c r="E13" s="8">
        <f t="shared" ref="E13:E17" si="0">(D13/B13)*100</f>
        <v>126.1493092424885</v>
      </c>
      <c r="F13" s="9">
        <f t="shared" ref="F13:F17" si="1">(D13/C13)*100</f>
        <v>40.886291147517987</v>
      </c>
    </row>
    <row r="14" spans="1:6" ht="15.75" thickTop="1" x14ac:dyDescent="0.25">
      <c r="B14" s="13"/>
      <c r="C14" s="13"/>
      <c r="D14" s="13"/>
      <c r="E14" s="8"/>
      <c r="F14" s="9"/>
    </row>
    <row r="15" spans="1:6" x14ac:dyDescent="0.25">
      <c r="A15" s="2" t="s">
        <v>4</v>
      </c>
      <c r="B15" s="8">
        <v>582630.68999999994</v>
      </c>
      <c r="C15" s="8">
        <v>1800860.14</v>
      </c>
      <c r="D15" s="37">
        <v>867035.83</v>
      </c>
      <c r="E15" s="8">
        <f t="shared" si="0"/>
        <v>148.813964811912</v>
      </c>
      <c r="F15" s="9">
        <f t="shared" si="1"/>
        <v>48.145650555628379</v>
      </c>
    </row>
    <row r="16" spans="1:6" x14ac:dyDescent="0.25">
      <c r="A16" s="2" t="s">
        <v>5</v>
      </c>
      <c r="B16" s="8">
        <v>0</v>
      </c>
      <c r="C16" s="8"/>
      <c r="D16" s="37"/>
      <c r="E16" s="8">
        <v>0</v>
      </c>
      <c r="F16" s="9">
        <v>0</v>
      </c>
    </row>
    <row r="17" spans="1:6" ht="15.75" thickBot="1" x14ac:dyDescent="0.3">
      <c r="A17" s="7" t="s">
        <v>6</v>
      </c>
      <c r="B17" s="17">
        <v>582630.68999999994</v>
      </c>
      <c r="C17" s="17">
        <v>1800860.14</v>
      </c>
      <c r="D17" s="17">
        <f>D15+D16</f>
        <v>867035.83</v>
      </c>
      <c r="E17" s="8">
        <f t="shared" si="0"/>
        <v>148.813964811912</v>
      </c>
      <c r="F17" s="9">
        <f t="shared" si="1"/>
        <v>48.145650555628379</v>
      </c>
    </row>
    <row r="18" spans="1:6" ht="15.75" thickTop="1" x14ac:dyDescent="0.25">
      <c r="C18" s="13"/>
      <c r="D18" s="13"/>
    </row>
    <row r="19" spans="1:6" x14ac:dyDescent="0.25">
      <c r="C19" s="13"/>
      <c r="D19" s="13"/>
    </row>
    <row r="20" spans="1:6" ht="36.75" customHeight="1" x14ac:dyDescent="0.25">
      <c r="A20" s="86" t="s">
        <v>7</v>
      </c>
      <c r="B20" s="85"/>
      <c r="C20" s="85" t="s">
        <v>168</v>
      </c>
      <c r="D20" s="85" t="s">
        <v>172</v>
      </c>
      <c r="E20" s="85" t="s">
        <v>104</v>
      </c>
      <c r="F20" s="85" t="s">
        <v>105</v>
      </c>
    </row>
    <row r="21" spans="1:6" x14ac:dyDescent="0.25">
      <c r="A21" s="2" t="s">
        <v>8</v>
      </c>
      <c r="B21" s="8"/>
      <c r="C21" s="8"/>
      <c r="D21" s="8"/>
      <c r="E21" s="2"/>
      <c r="F21" s="2"/>
    </row>
    <row r="22" spans="1:6" x14ac:dyDescent="0.25">
      <c r="A22" s="2" t="s">
        <v>9</v>
      </c>
      <c r="B22" s="8"/>
      <c r="C22" s="8"/>
      <c r="D22" s="8"/>
      <c r="E22" s="2"/>
      <c r="F22" s="2"/>
    </row>
    <row r="23" spans="1:6" x14ac:dyDescent="0.25">
      <c r="A23" s="3" t="s">
        <v>10</v>
      </c>
      <c r="B23" s="9"/>
      <c r="C23" s="9"/>
      <c r="D23" s="8"/>
      <c r="E23" s="2"/>
      <c r="F23" s="2"/>
    </row>
    <row r="24" spans="1:6" x14ac:dyDescent="0.25">
      <c r="B24" s="13"/>
      <c r="C24" s="13"/>
      <c r="D24" s="13"/>
    </row>
    <row r="25" spans="1:6" x14ac:dyDescent="0.25">
      <c r="A25" s="3" t="s">
        <v>11</v>
      </c>
      <c r="B25" s="9">
        <v>1046.6400000000001</v>
      </c>
      <c r="C25" s="9">
        <v>0</v>
      </c>
      <c r="D25" s="9">
        <f>D13-D17</f>
        <v>-130730.90999999992</v>
      </c>
      <c r="E25" s="2"/>
      <c r="F25" s="2"/>
    </row>
    <row r="28" spans="1:6" ht="44.25" customHeight="1" x14ac:dyDescent="0.25">
      <c r="A28" s="86" t="s">
        <v>12</v>
      </c>
      <c r="B28" s="85"/>
      <c r="C28" s="85" t="s">
        <v>168</v>
      </c>
      <c r="D28" s="85" t="s">
        <v>172</v>
      </c>
      <c r="E28" s="85" t="s">
        <v>104</v>
      </c>
      <c r="F28" s="85" t="s">
        <v>105</v>
      </c>
    </row>
    <row r="29" spans="1:6" x14ac:dyDescent="0.25">
      <c r="A29" s="3" t="s">
        <v>13</v>
      </c>
      <c r="B29" s="3">
        <v>148561.9</v>
      </c>
      <c r="C29" s="3">
        <v>152450.03</v>
      </c>
      <c r="D29" s="3">
        <v>153650.03</v>
      </c>
      <c r="E29" s="2"/>
      <c r="F29" s="2"/>
    </row>
    <row r="31" spans="1:6" ht="45" x14ac:dyDescent="0.25">
      <c r="A31" s="4" t="s">
        <v>14</v>
      </c>
      <c r="B31" s="4">
        <v>3194.28</v>
      </c>
      <c r="C31" s="3">
        <v>0</v>
      </c>
      <c r="D31" s="9">
        <f>D25+D29</f>
        <v>22919.120000000083</v>
      </c>
      <c r="E31" s="2"/>
      <c r="F31" s="2"/>
    </row>
  </sheetData>
  <mergeCells count="1">
    <mergeCell ref="A6:F6"/>
  </mergeCells>
  <pageMargins left="0.70866141732283472" right="0.70866141732283472" top="0.39370078740157483" bottom="0.3937007874015748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topLeftCell="A40" zoomScaleNormal="100" workbookViewId="0">
      <selection activeCell="E24" sqref="E24"/>
    </sheetView>
  </sheetViews>
  <sheetFormatPr defaultRowHeight="15" x14ac:dyDescent="0.25"/>
  <cols>
    <col min="1" max="1" width="3.5703125" customWidth="1"/>
    <col min="2" max="2" width="8.140625" customWidth="1"/>
    <col min="4" max="4" width="43" customWidth="1"/>
    <col min="5" max="5" width="15.85546875" customWidth="1"/>
    <col min="6" max="6" width="14.5703125" customWidth="1"/>
    <col min="7" max="7" width="16.85546875" customWidth="1"/>
    <col min="8" max="8" width="10.7109375" customWidth="1"/>
  </cols>
  <sheetData>
    <row r="1" spans="2:9" x14ac:dyDescent="0.25">
      <c r="B1" s="238" t="s">
        <v>191</v>
      </c>
      <c r="C1" s="239"/>
      <c r="D1" s="239"/>
      <c r="E1" s="239"/>
      <c r="F1" s="239"/>
      <c r="G1" s="239"/>
      <c r="H1" s="239"/>
      <c r="I1" s="239"/>
    </row>
    <row r="2" spans="2:9" x14ac:dyDescent="0.25">
      <c r="B2" s="239"/>
      <c r="C2" s="239"/>
      <c r="D2" s="239"/>
      <c r="E2" s="239"/>
      <c r="F2" s="239"/>
      <c r="G2" s="239"/>
      <c r="H2" s="239"/>
      <c r="I2" s="239"/>
    </row>
    <row r="3" spans="2:9" ht="27" customHeight="1" x14ac:dyDescent="0.25">
      <c r="B3" s="239"/>
      <c r="C3" s="239"/>
      <c r="D3" s="239"/>
      <c r="E3" s="239"/>
      <c r="F3" s="239"/>
      <c r="G3" s="239"/>
      <c r="H3" s="239"/>
      <c r="I3" s="239"/>
    </row>
    <row r="4" spans="2:9" ht="45" x14ac:dyDescent="0.25">
      <c r="B4" s="237" t="s">
        <v>38</v>
      </c>
      <c r="C4" s="237"/>
      <c r="D4" s="83" t="s">
        <v>16</v>
      </c>
      <c r="E4" s="84" t="s">
        <v>167</v>
      </c>
      <c r="F4" s="84" t="s">
        <v>168</v>
      </c>
      <c r="G4" s="84" t="s">
        <v>169</v>
      </c>
      <c r="H4" s="84" t="s">
        <v>106</v>
      </c>
      <c r="I4" s="84" t="s">
        <v>105</v>
      </c>
    </row>
    <row r="5" spans="2:9" x14ac:dyDescent="0.25">
      <c r="B5" s="31"/>
      <c r="C5" s="31">
        <v>1</v>
      </c>
      <c r="D5" s="32">
        <v>2</v>
      </c>
      <c r="E5" s="33"/>
      <c r="F5" s="33"/>
      <c r="G5" s="33"/>
      <c r="H5" s="33"/>
      <c r="I5" s="34">
        <v>6</v>
      </c>
    </row>
    <row r="6" spans="2:9" x14ac:dyDescent="0.25">
      <c r="B6" s="6">
        <v>6</v>
      </c>
      <c r="C6" s="6"/>
      <c r="D6" s="6" t="s">
        <v>1</v>
      </c>
      <c r="E6" s="10">
        <v>583677.32999999996</v>
      </c>
      <c r="F6" s="10">
        <v>1800860.14</v>
      </c>
      <c r="G6" s="10">
        <v>736304.92</v>
      </c>
      <c r="H6" s="10">
        <f>IFERROR((G6/E6)*100,0)</f>
        <v>126.1493092424885</v>
      </c>
      <c r="I6" s="9">
        <f>IFERROR((G6/F6)*100,0)</f>
        <v>40.886291147517987</v>
      </c>
    </row>
    <row r="7" spans="2:9" ht="30" x14ac:dyDescent="0.25">
      <c r="B7" s="6">
        <v>63</v>
      </c>
      <c r="C7" s="6"/>
      <c r="D7" s="18" t="s">
        <v>80</v>
      </c>
      <c r="E7" s="27">
        <v>491926.81</v>
      </c>
      <c r="F7" s="27">
        <v>1570423.81</v>
      </c>
      <c r="G7" s="27">
        <v>612305.59</v>
      </c>
      <c r="H7" s="10">
        <f t="shared" ref="H7:H36" si="0">IFERROR((G7/E7)*100,0)</f>
        <v>124.47087199821452</v>
      </c>
      <c r="I7" s="9">
        <f t="shared" ref="I7:I37" si="1">IFERROR((G7/F7)*100,0)</f>
        <v>38.989831031662717</v>
      </c>
    </row>
    <row r="8" spans="2:9" x14ac:dyDescent="0.25">
      <c r="B8" s="6">
        <v>634</v>
      </c>
      <c r="C8" s="6"/>
      <c r="D8" s="18" t="s">
        <v>155</v>
      </c>
      <c r="E8" s="27">
        <v>0</v>
      </c>
      <c r="F8" s="10">
        <v>0</v>
      </c>
      <c r="G8" s="10"/>
      <c r="H8" s="10">
        <f t="shared" si="0"/>
        <v>0</v>
      </c>
      <c r="I8" s="9">
        <f t="shared" si="1"/>
        <v>0</v>
      </c>
    </row>
    <row r="9" spans="2:9" x14ac:dyDescent="0.25">
      <c r="B9" s="73">
        <v>6341</v>
      </c>
      <c r="C9" s="73"/>
      <c r="D9" s="74" t="s">
        <v>156</v>
      </c>
      <c r="E9" s="75">
        <v>0</v>
      </c>
      <c r="F9" s="10">
        <v>0</v>
      </c>
      <c r="G9" s="10">
        <v>0</v>
      </c>
      <c r="H9" s="10">
        <f t="shared" si="0"/>
        <v>0</v>
      </c>
      <c r="I9" s="9">
        <f t="shared" si="1"/>
        <v>0</v>
      </c>
    </row>
    <row r="10" spans="2:9" ht="30" x14ac:dyDescent="0.25">
      <c r="B10" s="6">
        <v>636</v>
      </c>
      <c r="C10" s="6"/>
      <c r="D10" s="18" t="s">
        <v>81</v>
      </c>
      <c r="E10" s="27">
        <v>490648.28</v>
      </c>
      <c r="F10" s="27">
        <v>0</v>
      </c>
      <c r="G10" s="27">
        <v>609388.51</v>
      </c>
      <c r="H10" s="10">
        <f t="shared" si="0"/>
        <v>124.20068200381746</v>
      </c>
      <c r="I10" s="9">
        <f t="shared" si="1"/>
        <v>0</v>
      </c>
    </row>
    <row r="11" spans="2:9" ht="30" x14ac:dyDescent="0.25">
      <c r="B11" s="80">
        <v>6361</v>
      </c>
      <c r="C11" s="80"/>
      <c r="D11" s="81" t="s">
        <v>84</v>
      </c>
      <c r="E11" s="155">
        <v>490648.28</v>
      </c>
      <c r="F11" s="82">
        <v>0</v>
      </c>
      <c r="G11" s="82">
        <v>596473.56999999995</v>
      </c>
      <c r="H11" s="10">
        <f t="shared" si="0"/>
        <v>121.56846244319861</v>
      </c>
      <c r="I11" s="9">
        <f t="shared" si="1"/>
        <v>0</v>
      </c>
    </row>
    <row r="12" spans="2:9" ht="25.5" customHeight="1" x14ac:dyDescent="0.25">
      <c r="B12" s="80">
        <v>63611</v>
      </c>
      <c r="C12" s="80"/>
      <c r="D12" s="81" t="s">
        <v>185</v>
      </c>
      <c r="E12" s="156">
        <v>0</v>
      </c>
      <c r="F12" s="82"/>
      <c r="G12" s="82">
        <v>596473.56999999995</v>
      </c>
      <c r="H12" s="10"/>
      <c r="I12" s="9"/>
    </row>
    <row r="13" spans="2:9" ht="30" x14ac:dyDescent="0.25">
      <c r="B13" s="73">
        <v>63612</v>
      </c>
      <c r="C13" s="73"/>
      <c r="D13" s="74" t="s">
        <v>152</v>
      </c>
      <c r="E13" s="30">
        <v>490648.28</v>
      </c>
      <c r="F13" s="19">
        <v>0</v>
      </c>
      <c r="G13" s="19">
        <v>582423.59</v>
      </c>
      <c r="H13" s="10">
        <f t="shared" si="0"/>
        <v>118.70490812685614</v>
      </c>
      <c r="I13" s="9">
        <f t="shared" si="1"/>
        <v>0</v>
      </c>
    </row>
    <row r="14" spans="2:9" x14ac:dyDescent="0.25">
      <c r="B14" s="73">
        <v>63613</v>
      </c>
      <c r="C14" s="73"/>
      <c r="D14" s="74" t="s">
        <v>186</v>
      </c>
      <c r="E14" s="30"/>
      <c r="F14" s="19"/>
      <c r="G14" s="19">
        <v>14049.98</v>
      </c>
      <c r="H14" s="10"/>
      <c r="I14" s="9"/>
    </row>
    <row r="15" spans="2:9" ht="30" x14ac:dyDescent="0.25">
      <c r="B15" s="73">
        <v>6362</v>
      </c>
      <c r="C15" s="73"/>
      <c r="D15" s="74" t="s">
        <v>86</v>
      </c>
      <c r="E15" s="75">
        <v>0</v>
      </c>
      <c r="F15" s="79">
        <v>0</v>
      </c>
      <c r="G15" s="79">
        <v>12914.94</v>
      </c>
      <c r="H15" s="10">
        <f t="shared" si="0"/>
        <v>0</v>
      </c>
      <c r="I15" s="9">
        <f t="shared" si="1"/>
        <v>0</v>
      </c>
    </row>
    <row r="16" spans="2:9" x14ac:dyDescent="0.25">
      <c r="B16" s="80">
        <v>638</v>
      </c>
      <c r="C16" s="80"/>
      <c r="D16" s="81" t="s">
        <v>153</v>
      </c>
      <c r="E16" s="82">
        <v>0</v>
      </c>
      <c r="F16" s="82">
        <v>0</v>
      </c>
      <c r="G16" s="82">
        <v>0</v>
      </c>
      <c r="H16" s="10">
        <f t="shared" si="0"/>
        <v>0</v>
      </c>
      <c r="I16" s="9">
        <f t="shared" si="1"/>
        <v>0</v>
      </c>
    </row>
    <row r="17" spans="2:9" ht="30" x14ac:dyDescent="0.25">
      <c r="B17" s="73">
        <v>6381</v>
      </c>
      <c r="C17" s="73"/>
      <c r="D17" s="74" t="s">
        <v>154</v>
      </c>
      <c r="E17" s="30">
        <v>0</v>
      </c>
      <c r="F17" s="19">
        <v>0</v>
      </c>
      <c r="G17" s="19">
        <v>0</v>
      </c>
      <c r="H17" s="10">
        <f t="shared" si="0"/>
        <v>0</v>
      </c>
      <c r="I17" s="9">
        <f t="shared" si="1"/>
        <v>0</v>
      </c>
    </row>
    <row r="18" spans="2:9" ht="30" x14ac:dyDescent="0.25">
      <c r="B18" s="80">
        <v>639</v>
      </c>
      <c r="C18" s="80"/>
      <c r="D18" s="81" t="s">
        <v>149</v>
      </c>
      <c r="E18" s="82">
        <v>1278.53</v>
      </c>
      <c r="F18" s="82">
        <v>0</v>
      </c>
      <c r="G18" s="82">
        <v>2917.08</v>
      </c>
      <c r="H18" s="10">
        <f t="shared" si="0"/>
        <v>228.15890123814069</v>
      </c>
      <c r="I18" s="9">
        <f t="shared" si="1"/>
        <v>0</v>
      </c>
    </row>
    <row r="19" spans="2:9" ht="30" x14ac:dyDescent="0.25">
      <c r="B19" s="73">
        <v>6391</v>
      </c>
      <c r="C19" s="73"/>
      <c r="D19" s="74" t="s">
        <v>150</v>
      </c>
      <c r="E19" s="75">
        <v>0</v>
      </c>
      <c r="F19" s="79">
        <v>0</v>
      </c>
      <c r="G19" s="79">
        <v>0</v>
      </c>
      <c r="H19" s="10">
        <f t="shared" si="0"/>
        <v>0</v>
      </c>
      <c r="I19" s="9">
        <f t="shared" si="1"/>
        <v>0</v>
      </c>
    </row>
    <row r="20" spans="2:9" ht="30" x14ac:dyDescent="0.25">
      <c r="B20" s="73">
        <v>6393</v>
      </c>
      <c r="C20" s="73"/>
      <c r="D20" s="74" t="s">
        <v>151</v>
      </c>
      <c r="E20" s="75">
        <v>1278.53</v>
      </c>
      <c r="F20" s="79">
        <v>0</v>
      </c>
      <c r="G20" s="79">
        <v>2917.08</v>
      </c>
      <c r="H20" s="10">
        <f t="shared" si="0"/>
        <v>228.15890123814069</v>
      </c>
      <c r="I20" s="9">
        <f t="shared" si="1"/>
        <v>0</v>
      </c>
    </row>
    <row r="21" spans="2:9" x14ac:dyDescent="0.25">
      <c r="B21" s="3">
        <v>64</v>
      </c>
      <c r="C21" s="3"/>
      <c r="D21" s="3" t="s">
        <v>17</v>
      </c>
      <c r="E21" s="9">
        <v>0</v>
      </c>
      <c r="F21" s="9">
        <v>0</v>
      </c>
      <c r="G21" s="9">
        <v>0</v>
      </c>
      <c r="H21" s="10">
        <f t="shared" si="0"/>
        <v>0</v>
      </c>
      <c r="I21" s="9">
        <f t="shared" si="1"/>
        <v>0</v>
      </c>
    </row>
    <row r="22" spans="2:9" x14ac:dyDescent="0.25">
      <c r="B22" s="2">
        <v>641</v>
      </c>
      <c r="C22" s="2"/>
      <c r="D22" s="2" t="s">
        <v>18</v>
      </c>
      <c r="E22" s="21">
        <v>0</v>
      </c>
      <c r="F22" s="8">
        <v>0</v>
      </c>
      <c r="G22" s="8">
        <v>0</v>
      </c>
      <c r="H22" s="10">
        <f t="shared" si="0"/>
        <v>0</v>
      </c>
      <c r="I22" s="9">
        <f t="shared" si="1"/>
        <v>0</v>
      </c>
    </row>
    <row r="23" spans="2:9" x14ac:dyDescent="0.25">
      <c r="B23" s="2">
        <v>6413</v>
      </c>
      <c r="C23" s="2"/>
      <c r="D23" s="2" t="s">
        <v>19</v>
      </c>
      <c r="E23" s="21">
        <v>0</v>
      </c>
      <c r="F23" s="8">
        <v>0</v>
      </c>
      <c r="G23" s="8">
        <v>0</v>
      </c>
      <c r="H23" s="10">
        <f t="shared" si="0"/>
        <v>0</v>
      </c>
      <c r="I23" s="9">
        <f t="shared" si="1"/>
        <v>0</v>
      </c>
    </row>
    <row r="24" spans="2:9" ht="45" x14ac:dyDescent="0.25">
      <c r="B24" s="76">
        <v>65</v>
      </c>
      <c r="C24" s="76"/>
      <c r="D24" s="77" t="s">
        <v>20</v>
      </c>
      <c r="E24" s="78">
        <v>11632.45</v>
      </c>
      <c r="F24" s="78">
        <v>2719.12</v>
      </c>
      <c r="G24" s="78">
        <v>9569.0499999999993</v>
      </c>
      <c r="H24" s="10">
        <f t="shared" si="0"/>
        <v>82.261690357577294</v>
      </c>
      <c r="I24" s="9">
        <f t="shared" si="1"/>
        <v>351.9171643767101</v>
      </c>
    </row>
    <row r="25" spans="2:9" x14ac:dyDescent="0.25">
      <c r="B25" s="76">
        <v>652</v>
      </c>
      <c r="C25" s="76"/>
      <c r="D25" s="76" t="s">
        <v>22</v>
      </c>
      <c r="E25" s="61">
        <v>11632.45</v>
      </c>
      <c r="F25" s="61">
        <v>2719.12</v>
      </c>
      <c r="G25" s="61">
        <v>9569.0499999999993</v>
      </c>
      <c r="H25" s="10">
        <f t="shared" si="0"/>
        <v>82.261690357577294</v>
      </c>
      <c r="I25" s="9">
        <f t="shared" si="1"/>
        <v>351.9171643767101</v>
      </c>
    </row>
    <row r="26" spans="2:9" x14ac:dyDescent="0.25">
      <c r="B26" s="2">
        <v>6526</v>
      </c>
      <c r="C26" s="2"/>
      <c r="D26" s="2" t="s">
        <v>21</v>
      </c>
      <c r="E26" s="8">
        <v>11632.45</v>
      </c>
      <c r="F26" s="8">
        <v>2719.12</v>
      </c>
      <c r="G26" s="8">
        <v>9569.0499999999993</v>
      </c>
      <c r="H26" s="10">
        <f t="shared" si="0"/>
        <v>82.261690357577294</v>
      </c>
      <c r="I26" s="9">
        <f t="shared" si="1"/>
        <v>351.9171643767101</v>
      </c>
    </row>
    <row r="27" spans="2:9" ht="30" x14ac:dyDescent="0.25">
      <c r="B27" s="76">
        <v>66</v>
      </c>
      <c r="C27" s="76"/>
      <c r="D27" s="77" t="s">
        <v>82</v>
      </c>
      <c r="E27" s="78">
        <v>0</v>
      </c>
      <c r="F27" s="78">
        <v>6700</v>
      </c>
      <c r="G27" s="78">
        <v>3904.61</v>
      </c>
      <c r="H27" s="10">
        <f t="shared" si="0"/>
        <v>0</v>
      </c>
      <c r="I27" s="9">
        <f t="shared" si="1"/>
        <v>58.27776119402985</v>
      </c>
    </row>
    <row r="28" spans="2:9" ht="30" x14ac:dyDescent="0.25">
      <c r="B28" s="76">
        <v>661</v>
      </c>
      <c r="C28" s="76"/>
      <c r="D28" s="77" t="s">
        <v>83</v>
      </c>
      <c r="E28" s="78">
        <v>4851.0200000000004</v>
      </c>
      <c r="F28" s="78">
        <v>0</v>
      </c>
      <c r="G28" s="78">
        <v>3904.61</v>
      </c>
      <c r="H28" s="10">
        <f t="shared" si="0"/>
        <v>80.49049478254058</v>
      </c>
      <c r="I28" s="9">
        <f t="shared" si="1"/>
        <v>0</v>
      </c>
    </row>
    <row r="29" spans="2:9" x14ac:dyDescent="0.25">
      <c r="B29" s="2">
        <v>6615</v>
      </c>
      <c r="C29" s="2"/>
      <c r="D29" s="5" t="s">
        <v>85</v>
      </c>
      <c r="E29" s="29">
        <v>4054.68</v>
      </c>
      <c r="F29" s="8">
        <v>0</v>
      </c>
      <c r="G29" s="8">
        <v>3904.61</v>
      </c>
      <c r="H29" s="10">
        <f t="shared" si="0"/>
        <v>96.298844791697505</v>
      </c>
      <c r="I29" s="9">
        <f t="shared" si="1"/>
        <v>0</v>
      </c>
    </row>
    <row r="30" spans="2:9" ht="30" x14ac:dyDescent="0.25">
      <c r="B30" s="76">
        <v>663</v>
      </c>
      <c r="C30" s="76"/>
      <c r="D30" s="77" t="s">
        <v>87</v>
      </c>
      <c r="E30" s="78">
        <v>796.34</v>
      </c>
      <c r="F30" s="78">
        <v>0</v>
      </c>
      <c r="G30" s="28">
        <f>G31+G32</f>
        <v>1055</v>
      </c>
      <c r="H30" s="10">
        <f t="shared" si="0"/>
        <v>132.48110103724539</v>
      </c>
      <c r="I30" s="9">
        <f t="shared" si="1"/>
        <v>0</v>
      </c>
    </row>
    <row r="31" spans="2:9" x14ac:dyDescent="0.25">
      <c r="B31" s="2">
        <v>6631</v>
      </c>
      <c r="C31" s="2"/>
      <c r="D31" s="5" t="s">
        <v>89</v>
      </c>
      <c r="E31" s="29">
        <v>796.34</v>
      </c>
      <c r="F31" s="8">
        <v>0</v>
      </c>
      <c r="G31" s="8">
        <v>1055</v>
      </c>
      <c r="H31" s="10">
        <f t="shared" si="0"/>
        <v>132.48110103724539</v>
      </c>
      <c r="I31" s="9">
        <f t="shared" si="1"/>
        <v>0</v>
      </c>
    </row>
    <row r="32" spans="2:9" x14ac:dyDescent="0.25">
      <c r="B32" s="2">
        <v>6632</v>
      </c>
      <c r="C32" s="2"/>
      <c r="D32" s="5" t="s">
        <v>88</v>
      </c>
      <c r="E32" s="29">
        <v>0</v>
      </c>
      <c r="F32" s="8">
        <v>0</v>
      </c>
      <c r="G32" s="8">
        <v>0</v>
      </c>
      <c r="H32" s="10">
        <f t="shared" si="0"/>
        <v>0</v>
      </c>
      <c r="I32" s="9">
        <f t="shared" si="1"/>
        <v>0</v>
      </c>
    </row>
    <row r="33" spans="2:9" ht="30" x14ac:dyDescent="0.25">
      <c r="B33" s="76">
        <v>67</v>
      </c>
      <c r="C33" s="76"/>
      <c r="D33" s="77" t="s">
        <v>23</v>
      </c>
      <c r="E33" s="78">
        <v>75267.05</v>
      </c>
      <c r="F33" s="78">
        <v>118805.69</v>
      </c>
      <c r="G33" s="78">
        <v>109470.67</v>
      </c>
      <c r="H33" s="10">
        <f t="shared" si="0"/>
        <v>145.44301922288702</v>
      </c>
      <c r="I33" s="9">
        <f t="shared" si="1"/>
        <v>92.142615391569208</v>
      </c>
    </row>
    <row r="34" spans="2:9" ht="30" x14ac:dyDescent="0.25">
      <c r="B34" s="76">
        <v>671</v>
      </c>
      <c r="C34" s="76"/>
      <c r="D34" s="77" t="s">
        <v>24</v>
      </c>
      <c r="E34" s="78">
        <v>75267.05</v>
      </c>
      <c r="F34" s="78">
        <v>118805.69</v>
      </c>
      <c r="G34" s="78">
        <v>109470.67</v>
      </c>
      <c r="H34" s="10">
        <f t="shared" si="0"/>
        <v>145.44301922288702</v>
      </c>
      <c r="I34" s="9">
        <f t="shared" si="1"/>
        <v>92.142615391569208</v>
      </c>
    </row>
    <row r="35" spans="2:9" ht="30" x14ac:dyDescent="0.25">
      <c r="B35" s="2">
        <v>6711</v>
      </c>
      <c r="C35" s="2"/>
      <c r="D35" s="5" t="s">
        <v>25</v>
      </c>
      <c r="E35" s="29">
        <v>75267.05</v>
      </c>
      <c r="F35" s="8">
        <v>118805.69</v>
      </c>
      <c r="G35" s="8">
        <v>107409.67</v>
      </c>
      <c r="H35" s="10">
        <f t="shared" si="0"/>
        <v>142.70476921840302</v>
      </c>
      <c r="I35" s="9">
        <f t="shared" si="1"/>
        <v>90.407849994390006</v>
      </c>
    </row>
    <row r="36" spans="2:9" ht="30" x14ac:dyDescent="0.25">
      <c r="B36" s="2">
        <v>6712</v>
      </c>
      <c r="C36" s="2"/>
      <c r="D36" s="5" t="s">
        <v>97</v>
      </c>
      <c r="E36" s="29">
        <v>0</v>
      </c>
      <c r="F36" s="8">
        <v>0</v>
      </c>
      <c r="G36" s="8">
        <v>2061</v>
      </c>
      <c r="H36" s="10">
        <f t="shared" si="0"/>
        <v>0</v>
      </c>
      <c r="I36" s="9">
        <f t="shared" si="1"/>
        <v>0</v>
      </c>
    </row>
    <row r="37" spans="2:9" x14ac:dyDescent="0.25">
      <c r="B37" s="3">
        <v>683</v>
      </c>
      <c r="C37" s="3"/>
      <c r="D37" s="4" t="s">
        <v>157</v>
      </c>
      <c r="E37" s="28">
        <v>0</v>
      </c>
      <c r="F37" s="9">
        <v>0</v>
      </c>
      <c r="G37" s="9">
        <v>0</v>
      </c>
      <c r="H37" s="10">
        <v>0</v>
      </c>
      <c r="I37" s="9">
        <f t="shared" si="1"/>
        <v>0</v>
      </c>
    </row>
    <row r="38" spans="2:9" x14ac:dyDescent="0.25">
      <c r="B38" s="55"/>
      <c r="C38" s="55"/>
      <c r="D38" s="87"/>
      <c r="E38" s="88"/>
      <c r="F38" s="89"/>
      <c r="G38" s="89"/>
      <c r="H38" s="90"/>
      <c r="I38" s="90"/>
    </row>
    <row r="39" spans="2:9" x14ac:dyDescent="0.25">
      <c r="B39" s="55"/>
      <c r="C39" s="55"/>
      <c r="D39" s="87"/>
      <c r="E39" s="88"/>
      <c r="F39" s="89"/>
      <c r="G39" s="89"/>
      <c r="H39" s="90"/>
      <c r="I39" s="90"/>
    </row>
    <row r="40" spans="2:9" x14ac:dyDescent="0.25">
      <c r="B40" s="55"/>
      <c r="C40" s="55"/>
      <c r="D40" s="87"/>
      <c r="E40" s="88"/>
      <c r="F40" s="89"/>
      <c r="G40" s="89"/>
      <c r="H40" s="90"/>
      <c r="I40" s="90"/>
    </row>
    <row r="41" spans="2:9" x14ac:dyDescent="0.25">
      <c r="B41" s="55"/>
      <c r="C41" s="55"/>
      <c r="D41" s="87"/>
      <c r="E41" s="88"/>
      <c r="F41" s="89"/>
      <c r="G41" s="89"/>
      <c r="H41" s="90"/>
      <c r="I41" s="90"/>
    </row>
    <row r="42" spans="2:9" x14ac:dyDescent="0.25">
      <c r="C42" s="55"/>
      <c r="D42" s="55"/>
      <c r="E42" s="88"/>
      <c r="F42" s="89"/>
      <c r="G42" s="89"/>
      <c r="H42" s="90"/>
      <c r="I42" s="90"/>
    </row>
    <row r="43" spans="2:9" x14ac:dyDescent="0.25">
      <c r="B43" s="55"/>
      <c r="C43" s="55"/>
      <c r="D43" s="87"/>
      <c r="E43" s="88"/>
      <c r="F43" s="89"/>
      <c r="G43" s="89"/>
      <c r="H43" s="90"/>
      <c r="I43" s="90"/>
    </row>
    <row r="44" spans="2:9" x14ac:dyDescent="0.25">
      <c r="B44" s="55"/>
    </row>
    <row r="45" spans="2:9" x14ac:dyDescent="0.25">
      <c r="B45" s="55"/>
    </row>
    <row r="46" spans="2:9" x14ac:dyDescent="0.25">
      <c r="B46" s="55"/>
    </row>
  </sheetData>
  <protectedRanges>
    <protectedRange algorithmName="SHA-512" hashValue="R8frfBQ/MhInQYm+jLEgMwgPwCkrGPIUaxyIFLRSCn/+fIsUU6bmJDax/r7gTh2PEAEvgODYwg0rRRjqSM/oww==" saltValue="tbZzHO5lCNHCDH5y3XGZag==" spinCount="100000" sqref="E11:E12" name="Range1"/>
  </protectedRanges>
  <mergeCells count="2">
    <mergeCell ref="B4:C4"/>
    <mergeCell ref="B1:I3"/>
  </mergeCells>
  <conditionalFormatting sqref="E11:E12">
    <cfRule type="cellIs" dxfId="0" priority="1" operator="lessThan">
      <formula>-0.001</formula>
    </cfRule>
  </conditionalFormatting>
  <pageMargins left="0.39370078740157483" right="0.39370078740157483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opLeftCell="A232" zoomScaleNormal="100" workbookViewId="0">
      <selection activeCell="G257" sqref="G257"/>
    </sheetView>
  </sheetViews>
  <sheetFormatPr defaultRowHeight="15" x14ac:dyDescent="0.25"/>
  <cols>
    <col min="1" max="1" width="2.42578125" customWidth="1"/>
    <col min="2" max="2" width="7.7109375" bestFit="1" customWidth="1"/>
    <col min="3" max="3" width="14.28515625" customWidth="1"/>
    <col min="4" max="4" width="50" customWidth="1"/>
    <col min="5" max="5" width="11.140625" style="63" customWidth="1"/>
    <col min="6" max="6" width="12.5703125" customWidth="1"/>
    <col min="7" max="7" width="14.28515625" style="55" customWidth="1"/>
    <col min="8" max="8" width="12.28515625" customWidth="1"/>
    <col min="9" max="9" width="14.5703125" style="95" customWidth="1"/>
    <col min="10" max="10" width="9" style="66" customWidth="1"/>
  </cols>
  <sheetData>
    <row r="1" spans="2:12" x14ac:dyDescent="0.25">
      <c r="B1" s="244" t="s">
        <v>192</v>
      </c>
      <c r="C1" s="245"/>
      <c r="D1" s="245"/>
      <c r="E1" s="245"/>
      <c r="F1" s="245"/>
      <c r="G1" s="245"/>
      <c r="H1" s="245"/>
      <c r="I1" s="245"/>
      <c r="J1" s="245"/>
    </row>
    <row r="2" spans="2:12" ht="36.75" customHeight="1" x14ac:dyDescent="0.25">
      <c r="B2" s="245"/>
      <c r="C2" s="245"/>
      <c r="D2" s="245"/>
      <c r="E2" s="245"/>
      <c r="F2" s="245"/>
      <c r="G2" s="245"/>
      <c r="H2" s="245"/>
      <c r="I2" s="245"/>
      <c r="J2" s="245"/>
    </row>
    <row r="3" spans="2:12" ht="45" x14ac:dyDescent="0.25">
      <c r="B3" s="245" t="s">
        <v>15</v>
      </c>
      <c r="C3" s="245"/>
      <c r="D3" s="96" t="s">
        <v>16</v>
      </c>
      <c r="E3" s="97" t="s">
        <v>92</v>
      </c>
      <c r="F3" s="185" t="s">
        <v>160</v>
      </c>
      <c r="G3" s="198" t="s">
        <v>159</v>
      </c>
      <c r="H3" s="98" t="s">
        <v>158</v>
      </c>
      <c r="I3" s="99" t="s">
        <v>102</v>
      </c>
      <c r="J3" s="97" t="s">
        <v>103</v>
      </c>
      <c r="L3" s="93" t="s">
        <v>176</v>
      </c>
    </row>
    <row r="4" spans="2:12" x14ac:dyDescent="0.25">
      <c r="B4" s="100"/>
      <c r="C4" s="101">
        <v>1</v>
      </c>
      <c r="D4" s="102">
        <v>2</v>
      </c>
      <c r="E4" s="103">
        <v>3</v>
      </c>
      <c r="F4" s="186">
        <v>4</v>
      </c>
      <c r="G4" s="199">
        <v>5</v>
      </c>
      <c r="H4" s="104">
        <v>6</v>
      </c>
      <c r="I4" s="105"/>
      <c r="J4" s="106">
        <v>7</v>
      </c>
    </row>
    <row r="5" spans="2:12" x14ac:dyDescent="0.25">
      <c r="B5" s="240" t="s">
        <v>26</v>
      </c>
      <c r="C5" s="241"/>
      <c r="D5" s="107" t="s">
        <v>31</v>
      </c>
      <c r="E5" s="108"/>
      <c r="F5" s="187">
        <v>582613.96</v>
      </c>
      <c r="G5" s="200"/>
      <c r="H5" s="111">
        <v>867035.83</v>
      </c>
      <c r="I5" s="109"/>
      <c r="J5" s="110"/>
    </row>
    <row r="6" spans="2:12" x14ac:dyDescent="0.25">
      <c r="B6" s="240" t="s">
        <v>27</v>
      </c>
      <c r="C6" s="241"/>
      <c r="D6" s="107" t="s">
        <v>28</v>
      </c>
      <c r="E6" s="108"/>
      <c r="F6" s="187"/>
      <c r="G6" s="201"/>
      <c r="H6" s="111"/>
      <c r="I6" s="112" t="e">
        <f>(H7/F7)*100</f>
        <v>#DIV/0!</v>
      </c>
      <c r="J6" s="110" t="e">
        <f>H6/G6*100</f>
        <v>#DIV/0!</v>
      </c>
    </row>
    <row r="7" spans="2:12" x14ac:dyDescent="0.25">
      <c r="B7" s="240" t="s">
        <v>29</v>
      </c>
      <c r="C7" s="241"/>
      <c r="D7" s="107" t="s">
        <v>30</v>
      </c>
      <c r="E7" s="108"/>
      <c r="F7" s="187"/>
      <c r="G7" s="201"/>
      <c r="H7" s="111"/>
      <c r="I7" s="112" t="e">
        <f t="shared" ref="I7:I72" si="0">(H7/F7)*100</f>
        <v>#DIV/0!</v>
      </c>
      <c r="J7" s="110" t="e">
        <f>H7/G7*100</f>
        <v>#DIV/0!</v>
      </c>
    </row>
    <row r="8" spans="2:12" x14ac:dyDescent="0.25">
      <c r="B8" s="240" t="s">
        <v>32</v>
      </c>
      <c r="C8" s="241"/>
      <c r="D8" s="107" t="s">
        <v>33</v>
      </c>
      <c r="E8" s="108"/>
      <c r="F8" s="187"/>
      <c r="G8" s="200"/>
      <c r="H8" s="107"/>
      <c r="I8" s="112" t="e">
        <f t="shared" si="0"/>
        <v>#DIV/0!</v>
      </c>
      <c r="J8" s="110"/>
      <c r="K8" s="151"/>
    </row>
    <row r="9" spans="2:12" x14ac:dyDescent="0.25">
      <c r="B9" s="242" t="s">
        <v>34</v>
      </c>
      <c r="C9" s="243"/>
      <c r="D9" s="107" t="s">
        <v>35</v>
      </c>
      <c r="E9" s="108"/>
      <c r="F9" s="187">
        <v>65283.55</v>
      </c>
      <c r="G9" s="201"/>
      <c r="H9" s="111">
        <v>96117.28</v>
      </c>
      <c r="I9" s="112">
        <f t="shared" si="0"/>
        <v>147.23047383299468</v>
      </c>
      <c r="J9" s="110" t="e">
        <f>H9/G9*100</f>
        <v>#DIV/0!</v>
      </c>
      <c r="K9" s="151"/>
    </row>
    <row r="10" spans="2:12" x14ac:dyDescent="0.25">
      <c r="B10" s="113" t="s">
        <v>36</v>
      </c>
      <c r="C10" s="113" t="s">
        <v>37</v>
      </c>
      <c r="D10" s="107"/>
      <c r="E10" s="108"/>
      <c r="F10" s="187"/>
      <c r="G10" s="201"/>
      <c r="H10" s="111"/>
      <c r="I10" s="112" t="e">
        <f t="shared" si="0"/>
        <v>#DIV/0!</v>
      </c>
      <c r="J10" s="110"/>
      <c r="K10" s="151"/>
    </row>
    <row r="11" spans="2:12" s="1" customFormat="1" x14ac:dyDescent="0.25">
      <c r="B11" s="114">
        <v>201</v>
      </c>
      <c r="C11" s="114">
        <v>3211</v>
      </c>
      <c r="D11" s="115" t="s">
        <v>39</v>
      </c>
      <c r="E11" s="116">
        <v>451</v>
      </c>
      <c r="F11" s="188">
        <v>909.71</v>
      </c>
      <c r="G11" s="202"/>
      <c r="H11" s="117">
        <v>2313.36</v>
      </c>
      <c r="I11" s="112">
        <f t="shared" si="0"/>
        <v>254.29642413516396</v>
      </c>
      <c r="J11" s="110">
        <f>IFERROR(H11/G11*100,0)</f>
        <v>0</v>
      </c>
      <c r="K11" s="160"/>
      <c r="L11" s="1">
        <v>10962</v>
      </c>
    </row>
    <row r="12" spans="2:12" s="1" customFormat="1" x14ac:dyDescent="0.25">
      <c r="B12" s="114">
        <v>202</v>
      </c>
      <c r="C12" s="114">
        <v>3213</v>
      </c>
      <c r="D12" s="115" t="s">
        <v>40</v>
      </c>
      <c r="E12" s="116">
        <v>451</v>
      </c>
      <c r="F12" s="188">
        <v>2811.33</v>
      </c>
      <c r="G12" s="202"/>
      <c r="H12" s="117">
        <v>140</v>
      </c>
      <c r="I12" s="112">
        <f t="shared" si="0"/>
        <v>4.9798493951261502</v>
      </c>
      <c r="J12" s="110">
        <f t="shared" ref="J12:J80" si="1">IFERROR(H12/G12*100,0)</f>
        <v>0</v>
      </c>
      <c r="K12" s="160"/>
      <c r="L12" s="1">
        <v>450</v>
      </c>
    </row>
    <row r="13" spans="2:12" s="1" customFormat="1" x14ac:dyDescent="0.25">
      <c r="B13" s="114">
        <v>203</v>
      </c>
      <c r="C13" s="114">
        <v>3214</v>
      </c>
      <c r="D13" s="115" t="s">
        <v>41</v>
      </c>
      <c r="E13" s="116">
        <v>451</v>
      </c>
      <c r="F13" s="188">
        <v>263.85000000000002</v>
      </c>
      <c r="G13" s="202"/>
      <c r="H13" s="117">
        <v>134.69</v>
      </c>
      <c r="I13" s="112">
        <f t="shared" si="0"/>
        <v>51.047943907523205</v>
      </c>
      <c r="J13" s="110">
        <f t="shared" si="1"/>
        <v>0</v>
      </c>
      <c r="L13" s="1">
        <v>5308.68</v>
      </c>
    </row>
    <row r="14" spans="2:12" s="1" customFormat="1" x14ac:dyDescent="0.25">
      <c r="B14" s="114">
        <v>204</v>
      </c>
      <c r="C14" s="114">
        <v>3221</v>
      </c>
      <c r="D14" s="115" t="s">
        <v>42</v>
      </c>
      <c r="E14" s="116">
        <v>451</v>
      </c>
      <c r="F14" s="188">
        <v>3150.16</v>
      </c>
      <c r="G14" s="202"/>
      <c r="H14" s="117">
        <v>3539.53</v>
      </c>
      <c r="I14" s="112">
        <f t="shared" si="0"/>
        <v>112.36032455494325</v>
      </c>
      <c r="J14" s="110">
        <f t="shared" si="1"/>
        <v>0</v>
      </c>
      <c r="L14" s="1">
        <v>24800.93</v>
      </c>
    </row>
    <row r="15" spans="2:12" s="1" customFormat="1" x14ac:dyDescent="0.25">
      <c r="B15" s="114">
        <v>205</v>
      </c>
      <c r="C15" s="114">
        <v>3222</v>
      </c>
      <c r="D15" s="115" t="s">
        <v>43</v>
      </c>
      <c r="E15" s="116">
        <v>451</v>
      </c>
      <c r="F15" s="188">
        <v>2022.64</v>
      </c>
      <c r="G15" s="202"/>
      <c r="H15" s="117">
        <v>1134.19</v>
      </c>
      <c r="I15" s="112">
        <f t="shared" si="0"/>
        <v>56.074734010995527</v>
      </c>
      <c r="J15" s="110">
        <f t="shared" si="1"/>
        <v>0</v>
      </c>
      <c r="L15" s="1">
        <v>4136.21</v>
      </c>
    </row>
    <row r="16" spans="2:12" s="1" customFormat="1" x14ac:dyDescent="0.25">
      <c r="B16" s="114">
        <v>206</v>
      </c>
      <c r="C16" s="114">
        <v>3223</v>
      </c>
      <c r="D16" s="115" t="s">
        <v>44</v>
      </c>
      <c r="E16" s="118">
        <v>451</v>
      </c>
      <c r="F16" s="188">
        <v>0</v>
      </c>
      <c r="G16" s="202"/>
      <c r="H16" s="117">
        <v>0</v>
      </c>
      <c r="I16" s="112" t="e">
        <f t="shared" si="0"/>
        <v>#DIV/0!</v>
      </c>
      <c r="J16" s="110">
        <f t="shared" si="1"/>
        <v>0</v>
      </c>
      <c r="L16" s="1">
        <v>155924.41</v>
      </c>
    </row>
    <row r="17" spans="2:12" x14ac:dyDescent="0.25">
      <c r="B17" s="119">
        <v>2061</v>
      </c>
      <c r="C17" s="119">
        <v>32231</v>
      </c>
      <c r="D17" s="120" t="s">
        <v>45</v>
      </c>
      <c r="E17" s="121">
        <v>451</v>
      </c>
      <c r="F17" s="188">
        <v>6083.64</v>
      </c>
      <c r="G17" s="203"/>
      <c r="H17" s="122">
        <v>8562.36</v>
      </c>
      <c r="I17" s="112">
        <f t="shared" si="0"/>
        <v>140.74402824624732</v>
      </c>
      <c r="J17" s="110">
        <f t="shared" si="1"/>
        <v>0</v>
      </c>
      <c r="L17" s="1">
        <v>71768.740000000005</v>
      </c>
    </row>
    <row r="18" spans="2:12" x14ac:dyDescent="0.25">
      <c r="B18" s="119">
        <v>2062</v>
      </c>
      <c r="C18" s="119">
        <v>32234</v>
      </c>
      <c r="D18" s="120" t="s">
        <v>46</v>
      </c>
      <c r="E18" s="121">
        <v>451</v>
      </c>
      <c r="F18" s="188">
        <v>6804.9669999999996</v>
      </c>
      <c r="G18" s="203"/>
      <c r="H18" s="122">
        <v>14285.5</v>
      </c>
      <c r="I18" s="112">
        <f t="shared" si="0"/>
        <v>209.9275426317277</v>
      </c>
      <c r="J18" s="110">
        <f t="shared" si="1"/>
        <v>0</v>
      </c>
      <c r="L18" s="1">
        <v>84155.67</v>
      </c>
    </row>
    <row r="19" spans="2:12" x14ac:dyDescent="0.25">
      <c r="B19" s="119">
        <v>2063</v>
      </c>
      <c r="C19" s="119">
        <v>32239</v>
      </c>
      <c r="D19" s="120" t="s">
        <v>47</v>
      </c>
      <c r="E19" s="121">
        <v>451</v>
      </c>
      <c r="F19" s="188">
        <f t="shared" ref="F19:F87" si="2">SUM(L19/7.5345)</f>
        <v>0</v>
      </c>
      <c r="G19" s="203"/>
      <c r="H19" s="122">
        <v>0</v>
      </c>
      <c r="I19" s="112" t="e">
        <f t="shared" si="0"/>
        <v>#DIV/0!</v>
      </c>
      <c r="J19" s="110">
        <f t="shared" si="1"/>
        <v>0</v>
      </c>
      <c r="L19" s="1">
        <v>0</v>
      </c>
    </row>
    <row r="20" spans="2:12" s="1" customFormat="1" x14ac:dyDescent="0.25">
      <c r="B20" s="114">
        <v>207</v>
      </c>
      <c r="C20" s="114">
        <v>3224</v>
      </c>
      <c r="D20" s="115" t="s">
        <v>95</v>
      </c>
      <c r="E20" s="116">
        <v>451</v>
      </c>
      <c r="F20" s="188">
        <v>1004.87</v>
      </c>
      <c r="G20" s="202"/>
      <c r="H20" s="117">
        <v>1368.72</v>
      </c>
      <c r="I20" s="112">
        <f t="shared" si="0"/>
        <v>136.20866380725863</v>
      </c>
      <c r="J20" s="110">
        <f t="shared" si="1"/>
        <v>0</v>
      </c>
      <c r="L20" s="1">
        <v>7527.21</v>
      </c>
    </row>
    <row r="21" spans="2:12" s="1" customFormat="1" x14ac:dyDescent="0.25">
      <c r="B21" s="114">
        <v>208</v>
      </c>
      <c r="C21" s="114">
        <v>3225</v>
      </c>
      <c r="D21" s="115" t="s">
        <v>48</v>
      </c>
      <c r="E21" s="116">
        <v>451</v>
      </c>
      <c r="F21" s="188">
        <v>89.59</v>
      </c>
      <c r="G21" s="202"/>
      <c r="H21" s="117">
        <v>70</v>
      </c>
      <c r="I21" s="112">
        <f t="shared" si="0"/>
        <v>78.133720281281398</v>
      </c>
      <c r="J21" s="110">
        <f t="shared" si="1"/>
        <v>0</v>
      </c>
      <c r="L21" s="1">
        <v>4693.6499999999996</v>
      </c>
    </row>
    <row r="22" spans="2:12" s="1" customFormat="1" x14ac:dyDescent="0.25">
      <c r="B22" s="114">
        <v>209</v>
      </c>
      <c r="C22" s="41">
        <v>3227</v>
      </c>
      <c r="D22" s="22" t="s">
        <v>49</v>
      </c>
      <c r="E22" s="116">
        <v>451</v>
      </c>
      <c r="F22" s="188">
        <v>0</v>
      </c>
      <c r="G22" s="204"/>
      <c r="H22" s="123">
        <v>0</v>
      </c>
      <c r="I22" s="112" t="e">
        <f t="shared" si="0"/>
        <v>#DIV/0!</v>
      </c>
      <c r="J22" s="110">
        <f t="shared" si="1"/>
        <v>0</v>
      </c>
      <c r="L22" s="1">
        <v>1000</v>
      </c>
    </row>
    <row r="23" spans="2:12" s="1" customFormat="1" x14ac:dyDescent="0.25">
      <c r="B23" s="114">
        <v>210</v>
      </c>
      <c r="C23" s="41">
        <v>3231</v>
      </c>
      <c r="D23" s="22" t="s">
        <v>50</v>
      </c>
      <c r="E23" s="116">
        <v>451</v>
      </c>
      <c r="F23" s="188">
        <v>1309.67</v>
      </c>
      <c r="G23" s="204"/>
      <c r="H23" s="123">
        <v>1741.59</v>
      </c>
      <c r="I23" s="112">
        <f t="shared" si="0"/>
        <v>132.97930012904013</v>
      </c>
      <c r="J23" s="110">
        <f t="shared" si="1"/>
        <v>0</v>
      </c>
      <c r="L23" s="1">
        <v>12076.27</v>
      </c>
    </row>
    <row r="24" spans="2:12" s="1" customFormat="1" x14ac:dyDescent="0.25">
      <c r="B24" s="41">
        <v>211</v>
      </c>
      <c r="C24" s="41">
        <v>3232</v>
      </c>
      <c r="D24" s="22" t="s">
        <v>96</v>
      </c>
      <c r="E24" s="116">
        <v>451</v>
      </c>
      <c r="F24" s="188">
        <v>829.14</v>
      </c>
      <c r="G24" s="204"/>
      <c r="H24" s="123">
        <v>1875.95</v>
      </c>
      <c r="I24" s="112">
        <f t="shared" si="0"/>
        <v>226.25250259304823</v>
      </c>
      <c r="J24" s="110">
        <f t="shared" si="1"/>
        <v>0</v>
      </c>
      <c r="L24" s="1">
        <v>9520.6299999999992</v>
      </c>
    </row>
    <row r="25" spans="2:12" s="1" customFormat="1" x14ac:dyDescent="0.25">
      <c r="B25" s="41">
        <v>212</v>
      </c>
      <c r="C25" s="41">
        <v>3233</v>
      </c>
      <c r="D25" s="22" t="s">
        <v>107</v>
      </c>
      <c r="E25" s="116">
        <v>451</v>
      </c>
      <c r="F25" s="188">
        <v>0</v>
      </c>
      <c r="G25" s="204"/>
      <c r="H25" s="123">
        <v>0</v>
      </c>
      <c r="I25" s="112" t="e">
        <f t="shared" si="0"/>
        <v>#DIV/0!</v>
      </c>
      <c r="J25" s="110">
        <f t="shared" si="1"/>
        <v>0</v>
      </c>
      <c r="L25" s="1">
        <v>480</v>
      </c>
    </row>
    <row r="26" spans="2:12" s="1" customFormat="1" x14ac:dyDescent="0.25">
      <c r="B26" s="41">
        <v>214</v>
      </c>
      <c r="C26" s="41">
        <v>3234</v>
      </c>
      <c r="D26" s="124" t="s">
        <v>51</v>
      </c>
      <c r="E26" s="116">
        <v>451</v>
      </c>
      <c r="F26" s="188">
        <v>2800.01</v>
      </c>
      <c r="G26" s="204"/>
      <c r="H26" s="123">
        <v>4530.3</v>
      </c>
      <c r="I26" s="112">
        <f t="shared" si="0"/>
        <v>161.79585072910453</v>
      </c>
      <c r="J26" s="110">
        <f t="shared" si="1"/>
        <v>0</v>
      </c>
      <c r="L26" s="1">
        <v>17503.63</v>
      </c>
    </row>
    <row r="27" spans="2:12" s="1" customFormat="1" x14ac:dyDescent="0.25">
      <c r="B27" s="41">
        <v>215</v>
      </c>
      <c r="C27" s="41">
        <v>3235</v>
      </c>
      <c r="D27" s="22" t="s">
        <v>52</v>
      </c>
      <c r="E27" s="116">
        <v>451</v>
      </c>
      <c r="F27" s="188">
        <v>33323.24</v>
      </c>
      <c r="G27" s="204"/>
      <c r="H27" s="123">
        <v>48974.720000000001</v>
      </c>
      <c r="I27" s="112">
        <f t="shared" si="0"/>
        <v>146.96866211088718</v>
      </c>
      <c r="J27" s="110">
        <f t="shared" si="1"/>
        <v>0</v>
      </c>
      <c r="L27" s="1">
        <v>224327.18</v>
      </c>
    </row>
    <row r="28" spans="2:12" s="1" customFormat="1" x14ac:dyDescent="0.25">
      <c r="B28" s="41">
        <v>216</v>
      </c>
      <c r="C28" s="41">
        <v>3236</v>
      </c>
      <c r="D28" s="22" t="s">
        <v>53</v>
      </c>
      <c r="E28" s="116">
        <v>451</v>
      </c>
      <c r="F28" s="188">
        <v>1039.22</v>
      </c>
      <c r="G28" s="204"/>
      <c r="H28" s="123">
        <v>131.4</v>
      </c>
      <c r="I28" s="112">
        <f t="shared" si="0"/>
        <v>12.644098458459229</v>
      </c>
      <c r="J28" s="110">
        <f t="shared" si="1"/>
        <v>0</v>
      </c>
      <c r="L28" s="1">
        <v>1398.75</v>
      </c>
    </row>
    <row r="29" spans="2:12" s="1" customFormat="1" x14ac:dyDescent="0.25">
      <c r="B29" s="41">
        <v>217</v>
      </c>
      <c r="C29" s="41">
        <v>3237</v>
      </c>
      <c r="D29" s="22" t="s">
        <v>90</v>
      </c>
      <c r="E29" s="116">
        <v>451</v>
      </c>
      <c r="F29" s="188">
        <v>394.02</v>
      </c>
      <c r="G29" s="204"/>
      <c r="H29" s="123">
        <v>368.93</v>
      </c>
      <c r="I29" s="112">
        <f t="shared" si="0"/>
        <v>93.63230292878535</v>
      </c>
      <c r="J29" s="110">
        <f t="shared" si="1"/>
        <v>0</v>
      </c>
      <c r="L29" s="1">
        <v>2813.22</v>
      </c>
    </row>
    <row r="30" spans="2:12" s="1" customFormat="1" x14ac:dyDescent="0.25">
      <c r="B30" s="41">
        <v>218</v>
      </c>
      <c r="C30" s="41">
        <v>3238</v>
      </c>
      <c r="D30" s="124" t="s">
        <v>54</v>
      </c>
      <c r="E30" s="116">
        <v>451</v>
      </c>
      <c r="F30" s="188">
        <v>1577.74</v>
      </c>
      <c r="G30" s="204"/>
      <c r="H30" s="123">
        <v>2298.9699999999998</v>
      </c>
      <c r="I30" s="112">
        <f t="shared" si="0"/>
        <v>145.71285509653046</v>
      </c>
      <c r="J30" s="110">
        <f t="shared" si="1"/>
        <v>0</v>
      </c>
      <c r="L30" s="1">
        <v>5757.05</v>
      </c>
    </row>
    <row r="31" spans="2:12" s="1" customFormat="1" x14ac:dyDescent="0.25">
      <c r="B31" s="41">
        <v>219</v>
      </c>
      <c r="C31" s="41">
        <v>3239</v>
      </c>
      <c r="D31" s="124" t="s">
        <v>55</v>
      </c>
      <c r="E31" s="116">
        <v>451</v>
      </c>
      <c r="F31" s="188">
        <v>0</v>
      </c>
      <c r="G31" s="204"/>
      <c r="H31" s="123">
        <v>0</v>
      </c>
      <c r="I31" s="112" t="e">
        <f t="shared" si="0"/>
        <v>#DIV/0!</v>
      </c>
      <c r="J31" s="110">
        <f t="shared" si="1"/>
        <v>0</v>
      </c>
      <c r="L31" s="1">
        <v>5522.5</v>
      </c>
    </row>
    <row r="32" spans="2:12" s="1" customFormat="1" x14ac:dyDescent="0.25">
      <c r="B32" s="41">
        <v>220</v>
      </c>
      <c r="C32" s="41">
        <v>3292</v>
      </c>
      <c r="D32" s="124" t="s">
        <v>56</v>
      </c>
      <c r="E32" s="116">
        <v>451</v>
      </c>
      <c r="F32" s="188">
        <v>107.13</v>
      </c>
      <c r="G32" s="204"/>
      <c r="H32" s="123">
        <v>0</v>
      </c>
      <c r="I32" s="112">
        <f t="shared" si="0"/>
        <v>0</v>
      </c>
      <c r="J32" s="110">
        <f t="shared" si="1"/>
        <v>0</v>
      </c>
      <c r="L32" s="1">
        <v>777.4</v>
      </c>
    </row>
    <row r="33" spans="1:15" s="1" customFormat="1" x14ac:dyDescent="0.25">
      <c r="B33" s="41">
        <v>221</v>
      </c>
      <c r="C33" s="41">
        <v>3294</v>
      </c>
      <c r="D33" s="22" t="s">
        <v>57</v>
      </c>
      <c r="E33" s="116">
        <v>451</v>
      </c>
      <c r="F33" s="188">
        <v>66.36</v>
      </c>
      <c r="G33" s="204"/>
      <c r="H33" s="123">
        <v>66.36</v>
      </c>
      <c r="I33" s="112">
        <f t="shared" si="0"/>
        <v>100</v>
      </c>
      <c r="J33" s="110">
        <f t="shared" si="1"/>
        <v>0</v>
      </c>
      <c r="L33" s="1">
        <v>0</v>
      </c>
    </row>
    <row r="34" spans="1:15" s="1" customFormat="1" x14ac:dyDescent="0.25">
      <c r="B34" s="41"/>
      <c r="C34" s="41">
        <v>34312</v>
      </c>
      <c r="D34" s="22" t="s">
        <v>193</v>
      </c>
      <c r="E34" s="116">
        <v>451</v>
      </c>
      <c r="F34" s="188">
        <v>21.42</v>
      </c>
      <c r="G34" s="204"/>
      <c r="H34" s="123">
        <v>8.57</v>
      </c>
      <c r="I34" s="112">
        <f t="shared" si="0"/>
        <v>40.009337068160598</v>
      </c>
      <c r="J34" s="110">
        <f t="shared" si="1"/>
        <v>0</v>
      </c>
    </row>
    <row r="35" spans="1:15" s="1" customFormat="1" x14ac:dyDescent="0.25">
      <c r="B35" s="41">
        <v>222</v>
      </c>
      <c r="C35" s="41">
        <v>34333</v>
      </c>
      <c r="D35" s="22" t="s">
        <v>194</v>
      </c>
      <c r="E35" s="116">
        <v>451</v>
      </c>
      <c r="F35" s="188">
        <v>11.21</v>
      </c>
      <c r="G35" s="204"/>
      <c r="H35" s="123">
        <v>11.14</v>
      </c>
      <c r="I35" s="112">
        <f t="shared" si="0"/>
        <v>99.37555753791257</v>
      </c>
      <c r="J35" s="110">
        <f t="shared" si="1"/>
        <v>0</v>
      </c>
      <c r="L35" s="1">
        <v>800</v>
      </c>
    </row>
    <row r="36" spans="1:15" s="1" customFormat="1" x14ac:dyDescent="0.25">
      <c r="B36" s="41"/>
      <c r="C36" s="41"/>
      <c r="D36" s="22"/>
      <c r="E36" s="116"/>
      <c r="F36" s="188"/>
      <c r="G36" s="204"/>
      <c r="H36" s="123"/>
      <c r="I36" s="125"/>
      <c r="J36" s="110"/>
    </row>
    <row r="37" spans="1:15" s="1" customFormat="1" x14ac:dyDescent="0.25">
      <c r="B37" s="41">
        <v>223</v>
      </c>
      <c r="C37" s="41">
        <v>3299</v>
      </c>
      <c r="D37" s="22" t="s">
        <v>58</v>
      </c>
      <c r="E37" s="116">
        <v>451</v>
      </c>
      <c r="F37" s="188"/>
      <c r="G37" s="204">
        <v>0</v>
      </c>
      <c r="H37" s="123">
        <v>0</v>
      </c>
      <c r="I37" s="125" t="e">
        <f t="shared" si="0"/>
        <v>#DIV/0!</v>
      </c>
      <c r="J37" s="110">
        <f t="shared" si="1"/>
        <v>0</v>
      </c>
      <c r="L37" s="1">
        <v>804.38</v>
      </c>
    </row>
    <row r="38" spans="1:15" s="1" customFormat="1" x14ac:dyDescent="0.25">
      <c r="A38" s="42"/>
      <c r="B38" s="43"/>
      <c r="C38" s="43"/>
      <c r="D38" s="44"/>
      <c r="E38" s="68"/>
      <c r="F38" s="188"/>
      <c r="G38" s="46"/>
      <c r="H38" s="46"/>
      <c r="I38" s="126"/>
      <c r="J38" s="65"/>
      <c r="K38" s="42"/>
    </row>
    <row r="39" spans="1:15" s="1" customFormat="1" x14ac:dyDescent="0.25">
      <c r="B39" s="22" t="s">
        <v>141</v>
      </c>
      <c r="C39" s="127"/>
      <c r="D39" s="26" t="s">
        <v>30</v>
      </c>
      <c r="E39" s="128"/>
      <c r="F39" s="188"/>
      <c r="G39" s="205"/>
      <c r="H39" s="129">
        <f t="shared" ref="H39" si="3">SUM(H42)</f>
        <v>0</v>
      </c>
      <c r="I39" s="112" t="e">
        <f t="shared" si="0"/>
        <v>#DIV/0!</v>
      </c>
      <c r="J39" s="110">
        <f t="shared" si="1"/>
        <v>0</v>
      </c>
    </row>
    <row r="40" spans="1:15" s="1" customFormat="1" x14ac:dyDescent="0.25">
      <c r="B40" s="38" t="s">
        <v>116</v>
      </c>
      <c r="C40" s="130"/>
      <c r="D40" s="107" t="s">
        <v>33</v>
      </c>
      <c r="E40" s="116"/>
      <c r="F40" s="188"/>
      <c r="G40" s="204"/>
      <c r="H40" s="123"/>
      <c r="I40" s="112" t="e">
        <f t="shared" si="0"/>
        <v>#DIV/0!</v>
      </c>
      <c r="J40" s="110">
        <f t="shared" si="1"/>
        <v>0</v>
      </c>
    </row>
    <row r="41" spans="1:15" s="1" customFormat="1" x14ac:dyDescent="0.25">
      <c r="B41" s="38" t="s">
        <v>138</v>
      </c>
      <c r="C41" s="130"/>
      <c r="D41" s="107" t="s">
        <v>139</v>
      </c>
      <c r="E41" s="116"/>
      <c r="F41" s="187">
        <f t="shared" si="2"/>
        <v>0</v>
      </c>
      <c r="G41" s="206">
        <f>SUM(G42)</f>
        <v>0</v>
      </c>
      <c r="H41" s="123">
        <f>SUM(H42)</f>
        <v>0</v>
      </c>
      <c r="I41" s="112" t="e">
        <f t="shared" si="0"/>
        <v>#DIV/0!</v>
      </c>
      <c r="J41" s="110">
        <f t="shared" si="1"/>
        <v>0</v>
      </c>
    </row>
    <row r="42" spans="1:15" s="1" customFormat="1" x14ac:dyDescent="0.25">
      <c r="B42" s="22"/>
      <c r="C42" s="127">
        <v>4511</v>
      </c>
      <c r="D42" s="22" t="s">
        <v>140</v>
      </c>
      <c r="E42" s="128">
        <v>121</v>
      </c>
      <c r="F42" s="188">
        <f t="shared" si="2"/>
        <v>0</v>
      </c>
      <c r="G42" s="204">
        <v>0</v>
      </c>
      <c r="H42" s="123">
        <v>0</v>
      </c>
      <c r="I42" s="112" t="e">
        <f t="shared" si="0"/>
        <v>#DIV/0!</v>
      </c>
      <c r="J42" s="110">
        <f t="shared" si="1"/>
        <v>0</v>
      </c>
    </row>
    <row r="43" spans="1:15" s="42" customFormat="1" x14ac:dyDescent="0.25">
      <c r="B43" s="44"/>
      <c r="C43" s="45"/>
      <c r="D43" s="44"/>
      <c r="E43" s="68"/>
      <c r="F43" s="188">
        <f t="shared" si="2"/>
        <v>0</v>
      </c>
      <c r="G43" s="46"/>
      <c r="H43" s="46"/>
      <c r="I43" s="112" t="e">
        <f t="shared" si="0"/>
        <v>#DIV/0!</v>
      </c>
      <c r="J43" s="65"/>
    </row>
    <row r="44" spans="1:15" s="1" customFormat="1" x14ac:dyDescent="0.25">
      <c r="B44" s="246" t="s">
        <v>29</v>
      </c>
      <c r="C44" s="247"/>
      <c r="D44" s="26" t="s">
        <v>30</v>
      </c>
      <c r="E44" s="132"/>
      <c r="F44" s="188"/>
      <c r="G44" s="206"/>
      <c r="H44" s="133"/>
      <c r="I44" s="112" t="e">
        <f t="shared" si="0"/>
        <v>#DIV/0!</v>
      </c>
      <c r="J44" s="110">
        <f t="shared" si="1"/>
        <v>0</v>
      </c>
    </row>
    <row r="45" spans="1:15" s="1" customFormat="1" x14ac:dyDescent="0.25">
      <c r="B45" s="240" t="s">
        <v>32</v>
      </c>
      <c r="C45" s="241"/>
      <c r="D45" s="107" t="s">
        <v>33</v>
      </c>
      <c r="E45" s="132"/>
      <c r="F45" s="188"/>
      <c r="G45" s="207"/>
      <c r="H45" s="133"/>
      <c r="I45" s="112" t="e">
        <f t="shared" si="0"/>
        <v>#DIV/0!</v>
      </c>
      <c r="J45" s="110">
        <f t="shared" si="1"/>
        <v>0</v>
      </c>
    </row>
    <row r="46" spans="1:15" s="1" customFormat="1" x14ac:dyDescent="0.25">
      <c r="B46" s="240" t="s">
        <v>178</v>
      </c>
      <c r="C46" s="241"/>
      <c r="D46" s="107" t="s">
        <v>94</v>
      </c>
      <c r="E46" s="132"/>
      <c r="F46" s="189">
        <f>SUM(F50:F50)</f>
        <v>663.61</v>
      </c>
      <c r="G46" s="206">
        <f>SUM(G50:G50)</f>
        <v>0</v>
      </c>
      <c r="H46" s="131">
        <f>SUM(H50:H50)</f>
        <v>2061</v>
      </c>
      <c r="I46" s="112">
        <f t="shared" si="0"/>
        <v>310.57398170612254</v>
      </c>
      <c r="J46" s="110">
        <f t="shared" si="1"/>
        <v>0</v>
      </c>
      <c r="K46" s="160"/>
      <c r="L46" s="160"/>
      <c r="M46" s="160"/>
      <c r="N46" s="160"/>
      <c r="O46" s="160"/>
    </row>
    <row r="47" spans="1:15" x14ac:dyDescent="0.25">
      <c r="B47" s="113" t="s">
        <v>36</v>
      </c>
      <c r="C47" s="113" t="s">
        <v>37</v>
      </c>
      <c r="D47" s="107"/>
      <c r="E47" s="108"/>
      <c r="F47" s="188"/>
      <c r="G47" s="201"/>
      <c r="H47" s="111"/>
      <c r="I47" s="112" t="e">
        <f t="shared" si="0"/>
        <v>#DIV/0!</v>
      </c>
      <c r="J47" s="110">
        <f t="shared" si="1"/>
        <v>0</v>
      </c>
      <c r="K47" s="151"/>
      <c r="L47" s="151"/>
      <c r="M47" s="151"/>
      <c r="N47" s="151"/>
      <c r="O47" s="151"/>
    </row>
    <row r="48" spans="1:15" x14ac:dyDescent="0.25">
      <c r="B48" s="113"/>
      <c r="C48" s="118">
        <v>32321</v>
      </c>
      <c r="D48" s="115" t="s">
        <v>216</v>
      </c>
      <c r="E48" s="108"/>
      <c r="F48" s="188"/>
      <c r="G48" s="201"/>
      <c r="H48" s="117">
        <v>0</v>
      </c>
      <c r="I48" s="112"/>
      <c r="J48" s="110"/>
      <c r="K48" s="151"/>
      <c r="L48" s="151"/>
      <c r="M48" s="151"/>
      <c r="N48" s="151"/>
      <c r="O48" s="151"/>
    </row>
    <row r="49" spans="2:15" x14ac:dyDescent="0.25">
      <c r="B49" s="113"/>
      <c r="C49" s="118">
        <v>32379</v>
      </c>
      <c r="D49" s="115" t="s">
        <v>90</v>
      </c>
      <c r="E49" s="108">
        <v>451</v>
      </c>
      <c r="F49" s="188"/>
      <c r="G49" s="201"/>
      <c r="H49" s="117">
        <v>2500</v>
      </c>
      <c r="I49" s="112"/>
      <c r="J49" s="110"/>
      <c r="K49" s="151"/>
      <c r="L49" s="151"/>
      <c r="M49" s="151"/>
      <c r="N49" s="151"/>
      <c r="O49" s="151"/>
    </row>
    <row r="50" spans="2:15" x14ac:dyDescent="0.25">
      <c r="B50" s="113"/>
      <c r="C50" s="118">
        <v>42212</v>
      </c>
      <c r="D50" s="115" t="s">
        <v>217</v>
      </c>
      <c r="E50" s="116">
        <v>451</v>
      </c>
      <c r="F50" s="188">
        <v>663.61</v>
      </c>
      <c r="G50" s="208">
        <v>0</v>
      </c>
      <c r="H50" s="161">
        <v>2061</v>
      </c>
      <c r="I50" s="112">
        <f t="shared" si="0"/>
        <v>310.57398170612254</v>
      </c>
      <c r="J50" s="110">
        <f t="shared" si="1"/>
        <v>0</v>
      </c>
      <c r="K50" s="151"/>
      <c r="L50" s="151">
        <v>15543.75</v>
      </c>
      <c r="M50" s="151"/>
      <c r="N50" s="151"/>
      <c r="O50" s="151"/>
    </row>
    <row r="51" spans="2:15" s="56" customFormat="1" x14ac:dyDescent="0.25">
      <c r="B51" s="60"/>
      <c r="C51" s="45"/>
      <c r="D51" s="44"/>
      <c r="E51" s="68"/>
      <c r="F51" s="188"/>
      <c r="G51" s="47"/>
      <c r="H51" s="47"/>
      <c r="I51" s="126"/>
      <c r="J51" s="65"/>
    </row>
    <row r="52" spans="2:15" x14ac:dyDescent="0.25">
      <c r="B52" s="246" t="s">
        <v>29</v>
      </c>
      <c r="C52" s="247"/>
      <c r="D52" s="26" t="s">
        <v>30</v>
      </c>
      <c r="E52" s="132"/>
      <c r="F52" s="188"/>
      <c r="G52" s="206"/>
      <c r="H52" s="133"/>
      <c r="I52" s="112" t="e">
        <f t="shared" si="0"/>
        <v>#DIV/0!</v>
      </c>
      <c r="J52" s="110">
        <f t="shared" si="1"/>
        <v>0</v>
      </c>
      <c r="K52" s="151"/>
      <c r="L52" s="151"/>
      <c r="M52" s="151"/>
      <c r="N52" s="151"/>
      <c r="O52" s="151"/>
    </row>
    <row r="53" spans="2:15" x14ac:dyDescent="0.25">
      <c r="B53" s="240" t="s">
        <v>32</v>
      </c>
      <c r="C53" s="241"/>
      <c r="D53" s="107" t="s">
        <v>33</v>
      </c>
      <c r="E53" s="132"/>
      <c r="F53" s="188"/>
      <c r="G53" s="207"/>
      <c r="H53" s="133"/>
      <c r="I53" s="112" t="e">
        <f t="shared" si="0"/>
        <v>#DIV/0!</v>
      </c>
      <c r="J53" s="110">
        <f t="shared" si="1"/>
        <v>0</v>
      </c>
      <c r="K53" s="151"/>
      <c r="L53" s="151"/>
      <c r="M53" s="151"/>
      <c r="N53" s="151"/>
      <c r="O53" s="151"/>
    </row>
    <row r="54" spans="2:15" x14ac:dyDescent="0.25">
      <c r="B54" s="240" t="s">
        <v>59</v>
      </c>
      <c r="C54" s="241"/>
      <c r="D54" s="107" t="s">
        <v>60</v>
      </c>
      <c r="E54" s="132"/>
      <c r="F54" s="189">
        <f>SUM(F56:F60)</f>
        <v>464339.25</v>
      </c>
      <c r="G54" s="206">
        <v>0</v>
      </c>
      <c r="H54" s="131">
        <f>SUM(H56:H60)</f>
        <v>523293.91000000003</v>
      </c>
      <c r="I54" s="112">
        <f t="shared" si="0"/>
        <v>112.69646276940837</v>
      </c>
      <c r="J54" s="110">
        <f t="shared" si="1"/>
        <v>0</v>
      </c>
      <c r="K54" s="151"/>
      <c r="L54" s="151"/>
      <c r="M54" s="151"/>
      <c r="N54" s="151"/>
      <c r="O54" s="151"/>
    </row>
    <row r="55" spans="2:15" x14ac:dyDescent="0.25">
      <c r="B55" s="113" t="s">
        <v>36</v>
      </c>
      <c r="C55" s="113" t="s">
        <v>37</v>
      </c>
      <c r="D55" s="107"/>
      <c r="E55" s="108"/>
      <c r="F55" s="188"/>
      <c r="G55" s="201">
        <v>0</v>
      </c>
      <c r="H55" s="111"/>
      <c r="I55" s="112" t="e">
        <f t="shared" si="0"/>
        <v>#DIV/0!</v>
      </c>
      <c r="J55" s="110">
        <f t="shared" si="1"/>
        <v>0</v>
      </c>
      <c r="K55" s="151"/>
      <c r="L55" s="151"/>
      <c r="M55" s="151"/>
      <c r="N55" s="151"/>
      <c r="O55" s="151"/>
    </row>
    <row r="56" spans="2:15" s="1" customFormat="1" x14ac:dyDescent="0.25">
      <c r="B56" s="22">
        <v>233</v>
      </c>
      <c r="C56" s="127">
        <v>3111</v>
      </c>
      <c r="D56" s="22" t="s">
        <v>61</v>
      </c>
      <c r="E56" s="128">
        <v>51035</v>
      </c>
      <c r="F56" s="188">
        <v>370049.84</v>
      </c>
      <c r="G56" s="204">
        <v>0</v>
      </c>
      <c r="H56" s="123">
        <v>411153.45</v>
      </c>
      <c r="I56" s="112">
        <f t="shared" si="0"/>
        <v>111.1075875617187</v>
      </c>
      <c r="J56" s="110">
        <f t="shared" si="1"/>
        <v>0</v>
      </c>
      <c r="K56" s="160"/>
      <c r="L56" s="160">
        <v>3061997.72</v>
      </c>
      <c r="M56" s="160"/>
      <c r="N56" s="160"/>
      <c r="O56" s="160"/>
    </row>
    <row r="57" spans="2:15" s="1" customFormat="1" x14ac:dyDescent="0.25">
      <c r="B57" s="22">
        <v>235</v>
      </c>
      <c r="C57" s="127">
        <v>3121</v>
      </c>
      <c r="D57" s="22" t="s">
        <v>62</v>
      </c>
      <c r="E57" s="128">
        <v>51035</v>
      </c>
      <c r="F57" s="188">
        <v>13900.19</v>
      </c>
      <c r="G57" s="204">
        <v>0</v>
      </c>
      <c r="H57" s="123">
        <v>18716.57</v>
      </c>
      <c r="I57" s="112">
        <f t="shared" si="0"/>
        <v>134.64974219776852</v>
      </c>
      <c r="J57" s="110">
        <f t="shared" si="1"/>
        <v>0</v>
      </c>
      <c r="K57" s="160"/>
      <c r="L57" s="160">
        <v>108838.2</v>
      </c>
      <c r="M57" s="160"/>
      <c r="N57" s="160"/>
      <c r="O57" s="160"/>
    </row>
    <row r="58" spans="2:15" s="1" customFormat="1" x14ac:dyDescent="0.25">
      <c r="B58" s="22">
        <v>236</v>
      </c>
      <c r="C58" s="127">
        <v>3132</v>
      </c>
      <c r="D58" s="22" t="s">
        <v>63</v>
      </c>
      <c r="E58" s="128">
        <v>51035</v>
      </c>
      <c r="F58" s="188">
        <v>60484.08</v>
      </c>
      <c r="G58" s="204">
        <v>0</v>
      </c>
      <c r="H58" s="123">
        <v>67338.009999999995</v>
      </c>
      <c r="I58" s="112">
        <f t="shared" si="0"/>
        <v>111.33179177066097</v>
      </c>
      <c r="J58" s="110">
        <f t="shared" si="1"/>
        <v>0</v>
      </c>
      <c r="K58" s="160"/>
      <c r="L58" s="160">
        <v>505229.68</v>
      </c>
      <c r="M58" s="160"/>
      <c r="N58" s="160"/>
      <c r="O58" s="160"/>
    </row>
    <row r="59" spans="2:15" s="1" customFormat="1" x14ac:dyDescent="0.25">
      <c r="B59" s="22">
        <v>237</v>
      </c>
      <c r="C59" s="127">
        <v>3212</v>
      </c>
      <c r="D59" s="22" t="s">
        <v>64</v>
      </c>
      <c r="E59" s="128">
        <v>51035</v>
      </c>
      <c r="F59" s="188">
        <v>18435.23</v>
      </c>
      <c r="G59" s="204">
        <v>0</v>
      </c>
      <c r="H59" s="123">
        <v>24437.02</v>
      </c>
      <c r="I59" s="112">
        <f t="shared" si="0"/>
        <v>132.55608961754206</v>
      </c>
      <c r="J59" s="110">
        <f t="shared" si="1"/>
        <v>0</v>
      </c>
      <c r="L59" s="1">
        <v>214392.74</v>
      </c>
    </row>
    <row r="60" spans="2:15" s="1" customFormat="1" x14ac:dyDescent="0.25">
      <c r="B60" s="22">
        <v>239</v>
      </c>
      <c r="C60" s="127">
        <v>3295</v>
      </c>
      <c r="D60" s="22" t="s">
        <v>91</v>
      </c>
      <c r="E60" s="128">
        <v>51035</v>
      </c>
      <c r="F60" s="188">
        <v>1469.91</v>
      </c>
      <c r="G60" s="204">
        <v>0</v>
      </c>
      <c r="H60" s="123">
        <v>1648.86</v>
      </c>
      <c r="I60" s="112">
        <f t="shared" si="0"/>
        <v>112.17421474784169</v>
      </c>
      <c r="J60" s="110">
        <f t="shared" si="1"/>
        <v>0</v>
      </c>
      <c r="L60" s="1">
        <v>11075</v>
      </c>
    </row>
    <row r="61" spans="2:15" s="48" customFormat="1" x14ac:dyDescent="0.25">
      <c r="B61" s="44"/>
      <c r="C61" s="45"/>
      <c r="D61" s="44"/>
      <c r="E61" s="68"/>
      <c r="F61" s="188"/>
      <c r="G61" s="46">
        <v>0</v>
      </c>
      <c r="H61" s="46"/>
      <c r="I61" s="126"/>
      <c r="J61" s="65"/>
    </row>
    <row r="62" spans="2:15" x14ac:dyDescent="0.25">
      <c r="B62" s="246" t="s">
        <v>65</v>
      </c>
      <c r="C62" s="247"/>
      <c r="D62" s="26" t="s">
        <v>66</v>
      </c>
      <c r="E62" s="132"/>
      <c r="F62" s="188"/>
      <c r="G62" s="202">
        <v>0</v>
      </c>
      <c r="H62" s="117"/>
      <c r="I62" s="112" t="e">
        <f t="shared" si="0"/>
        <v>#DIV/0!</v>
      </c>
      <c r="J62" s="110">
        <f t="shared" si="1"/>
        <v>0</v>
      </c>
      <c r="K62" s="151"/>
    </row>
    <row r="63" spans="2:15" x14ac:dyDescent="0.25">
      <c r="B63" s="240" t="s">
        <v>32</v>
      </c>
      <c r="C63" s="241"/>
      <c r="D63" s="107" t="s">
        <v>33</v>
      </c>
      <c r="E63" s="132"/>
      <c r="F63" s="188"/>
      <c r="G63" s="207">
        <v>0</v>
      </c>
      <c r="H63" s="133"/>
      <c r="I63" s="112" t="e">
        <f t="shared" si="0"/>
        <v>#DIV/0!</v>
      </c>
      <c r="J63" s="110">
        <f t="shared" si="1"/>
        <v>0</v>
      </c>
      <c r="K63" s="151"/>
    </row>
    <row r="64" spans="2:15" x14ac:dyDescent="0.25">
      <c r="B64" s="240" t="s">
        <v>142</v>
      </c>
      <c r="C64" s="241"/>
      <c r="D64" s="107" t="s">
        <v>100</v>
      </c>
      <c r="E64" s="132"/>
      <c r="F64" s="189">
        <f>SUM(F69:F69)</f>
        <v>201.63</v>
      </c>
      <c r="G64" s="206">
        <v>0</v>
      </c>
      <c r="H64" s="131">
        <f>SUM(H69+H67)</f>
        <v>266.61</v>
      </c>
      <c r="I64" s="112">
        <f t="shared" si="0"/>
        <v>132.22734712096417</v>
      </c>
      <c r="J64" s="110">
        <f t="shared" si="1"/>
        <v>0</v>
      </c>
      <c r="K64" s="151"/>
    </row>
    <row r="65" spans="1:12" x14ac:dyDescent="0.25">
      <c r="B65" s="113" t="s">
        <v>36</v>
      </c>
      <c r="C65" s="113" t="s">
        <v>37</v>
      </c>
      <c r="D65" s="107"/>
      <c r="E65" s="108"/>
      <c r="F65" s="188"/>
      <c r="G65" s="201">
        <v>0</v>
      </c>
      <c r="H65" s="111"/>
      <c r="I65" s="112" t="e">
        <f t="shared" si="0"/>
        <v>#DIV/0!</v>
      </c>
      <c r="J65" s="110">
        <f t="shared" si="1"/>
        <v>0</v>
      </c>
      <c r="K65" s="151"/>
    </row>
    <row r="66" spans="1:12" x14ac:dyDescent="0.25">
      <c r="B66" s="113"/>
      <c r="C66" s="113"/>
      <c r="D66" s="107"/>
      <c r="E66" s="108"/>
      <c r="F66" s="188"/>
      <c r="G66" s="201"/>
      <c r="H66" s="111"/>
      <c r="I66" s="112"/>
      <c r="J66" s="110"/>
      <c r="K66" s="151"/>
    </row>
    <row r="67" spans="1:12" x14ac:dyDescent="0.25">
      <c r="B67" s="114">
        <v>243</v>
      </c>
      <c r="C67" s="118">
        <v>32211</v>
      </c>
      <c r="D67" s="115" t="s">
        <v>42</v>
      </c>
      <c r="E67" s="128">
        <v>110</v>
      </c>
      <c r="F67" s="188"/>
      <c r="G67" s="202">
        <v>0</v>
      </c>
      <c r="H67" s="117">
        <v>0</v>
      </c>
      <c r="I67" s="112"/>
      <c r="J67" s="110"/>
      <c r="K67" s="151"/>
    </row>
    <row r="68" spans="1:12" x14ac:dyDescent="0.25">
      <c r="B68" s="114"/>
      <c r="C68" s="118">
        <v>32399</v>
      </c>
      <c r="D68" s="115" t="s">
        <v>208</v>
      </c>
      <c r="E68" s="128">
        <v>110</v>
      </c>
      <c r="F68" s="188">
        <v>0</v>
      </c>
      <c r="G68" s="202"/>
      <c r="H68" s="117">
        <v>309.52999999999997</v>
      </c>
      <c r="I68" s="112"/>
      <c r="J68" s="110"/>
      <c r="K68" s="151"/>
    </row>
    <row r="69" spans="1:12" s="1" customFormat="1" x14ac:dyDescent="0.25">
      <c r="B69" s="22">
        <v>245</v>
      </c>
      <c r="C69" s="127">
        <v>3299</v>
      </c>
      <c r="D69" s="22" t="s">
        <v>115</v>
      </c>
      <c r="E69" s="128">
        <v>110</v>
      </c>
      <c r="F69" s="188">
        <v>201.63</v>
      </c>
      <c r="G69" s="204">
        <v>266.61</v>
      </c>
      <c r="H69" s="134">
        <v>266.61</v>
      </c>
      <c r="I69" s="112">
        <f t="shared" si="0"/>
        <v>132.22734712096417</v>
      </c>
      <c r="J69" s="110">
        <f t="shared" si="1"/>
        <v>100</v>
      </c>
      <c r="K69" s="160"/>
      <c r="L69" s="1">
        <v>2999.95</v>
      </c>
    </row>
    <row r="70" spans="1:12" s="48" customFormat="1" x14ac:dyDescent="0.25">
      <c r="B70" s="44"/>
      <c r="C70" s="45"/>
      <c r="D70" s="44"/>
      <c r="E70" s="68"/>
      <c r="F70" s="188"/>
      <c r="G70" s="46">
        <v>0</v>
      </c>
      <c r="H70" s="47"/>
      <c r="I70" s="126"/>
      <c r="J70" s="65"/>
    </row>
    <row r="71" spans="1:12" x14ac:dyDescent="0.25">
      <c r="B71" s="246" t="s">
        <v>65</v>
      </c>
      <c r="C71" s="247"/>
      <c r="D71" s="26" t="s">
        <v>66</v>
      </c>
      <c r="E71" s="132"/>
      <c r="F71" s="188"/>
      <c r="G71" s="206">
        <v>0</v>
      </c>
      <c r="H71" s="133"/>
      <c r="I71" s="112" t="e">
        <f t="shared" si="0"/>
        <v>#DIV/0!</v>
      </c>
      <c r="J71" s="110">
        <f t="shared" si="1"/>
        <v>0</v>
      </c>
      <c r="K71" s="151"/>
    </row>
    <row r="72" spans="1:12" x14ac:dyDescent="0.25">
      <c r="B72" s="240" t="s">
        <v>32</v>
      </c>
      <c r="C72" s="241"/>
      <c r="D72" s="107" t="s">
        <v>33</v>
      </c>
      <c r="E72" s="132"/>
      <c r="F72" s="188"/>
      <c r="G72" s="207">
        <v>0</v>
      </c>
      <c r="H72" s="133"/>
      <c r="I72" s="112" t="e">
        <f t="shared" si="0"/>
        <v>#DIV/0!</v>
      </c>
      <c r="J72" s="110">
        <f t="shared" si="1"/>
        <v>0</v>
      </c>
      <c r="K72" s="151"/>
    </row>
    <row r="73" spans="1:12" x14ac:dyDescent="0.25">
      <c r="B73" s="240" t="s">
        <v>67</v>
      </c>
      <c r="C73" s="241"/>
      <c r="D73" s="107" t="s">
        <v>68</v>
      </c>
      <c r="E73" s="132"/>
      <c r="F73" s="189">
        <f>F75+F86+F93+F100+F103+F114+F120+F80+F89+F98+F108+F109+F112+F92</f>
        <v>490.07999999999993</v>
      </c>
      <c r="G73" s="206">
        <v>0</v>
      </c>
      <c r="H73" s="131">
        <f>H75+H86+H93+H100+H103+H114+H120+H80+H89+H98+H108+H109+H112+H92</f>
        <v>8730.75</v>
      </c>
      <c r="I73" s="112">
        <f t="shared" ref="I73:I155" si="4">(H73/F73)*100</f>
        <v>1781.4948579823706</v>
      </c>
      <c r="J73" s="110">
        <f t="shared" si="1"/>
        <v>0</v>
      </c>
      <c r="K73" s="151"/>
    </row>
    <row r="74" spans="1:12" x14ac:dyDescent="0.25">
      <c r="B74" s="113" t="s">
        <v>36</v>
      </c>
      <c r="C74" s="113" t="s">
        <v>37</v>
      </c>
      <c r="D74" s="107"/>
      <c r="E74" s="108"/>
      <c r="F74" s="188"/>
      <c r="G74" s="201">
        <v>0</v>
      </c>
      <c r="H74" s="111"/>
      <c r="I74" s="112" t="e">
        <f t="shared" si="4"/>
        <v>#DIV/0!</v>
      </c>
      <c r="J74" s="110">
        <f t="shared" si="1"/>
        <v>0</v>
      </c>
      <c r="K74" s="151"/>
    </row>
    <row r="75" spans="1:12" x14ac:dyDescent="0.25">
      <c r="B75" s="113">
        <v>248</v>
      </c>
      <c r="C75" s="113">
        <v>3111</v>
      </c>
      <c r="D75" s="107" t="s">
        <v>61</v>
      </c>
      <c r="E75" s="108"/>
      <c r="F75" s="188"/>
      <c r="G75" s="201">
        <v>0</v>
      </c>
      <c r="H75" s="111">
        <f>H77+H78</f>
        <v>7828.65</v>
      </c>
      <c r="I75" s="112"/>
      <c r="J75" s="110"/>
      <c r="K75" s="151"/>
    </row>
    <row r="76" spans="1:12" x14ac:dyDescent="0.25">
      <c r="A76" s="1"/>
      <c r="B76" s="113"/>
      <c r="C76" s="118">
        <v>31111</v>
      </c>
      <c r="D76" s="115" t="s">
        <v>61</v>
      </c>
      <c r="E76" s="108">
        <v>53</v>
      </c>
      <c r="F76" s="188">
        <v>11440.39</v>
      </c>
      <c r="G76" s="201">
        <v>0</v>
      </c>
      <c r="H76" s="111"/>
      <c r="I76" s="112"/>
      <c r="J76" s="110"/>
      <c r="K76" s="151"/>
    </row>
    <row r="77" spans="1:12" s="1" customFormat="1" x14ac:dyDescent="0.25">
      <c r="B77" s="22">
        <v>2483</v>
      </c>
      <c r="C77" s="127">
        <v>31113</v>
      </c>
      <c r="D77" s="22" t="s">
        <v>179</v>
      </c>
      <c r="E77" s="128">
        <v>5103</v>
      </c>
      <c r="F77" s="188">
        <f t="shared" si="2"/>
        <v>0</v>
      </c>
      <c r="G77" s="204">
        <v>0</v>
      </c>
      <c r="H77" s="123">
        <v>7828.65</v>
      </c>
      <c r="I77" s="112" t="e">
        <f t="shared" si="4"/>
        <v>#DIV/0!</v>
      </c>
      <c r="J77" s="110">
        <f t="shared" si="1"/>
        <v>0</v>
      </c>
      <c r="K77" s="159"/>
    </row>
    <row r="78" spans="1:12" s="1" customFormat="1" x14ac:dyDescent="0.25">
      <c r="B78" s="22">
        <v>2487</v>
      </c>
      <c r="C78" s="127">
        <v>31113</v>
      </c>
      <c r="D78" s="22" t="s">
        <v>179</v>
      </c>
      <c r="E78" s="128">
        <v>51035</v>
      </c>
      <c r="F78" s="188">
        <f t="shared" si="2"/>
        <v>0</v>
      </c>
      <c r="G78" s="204">
        <v>0</v>
      </c>
      <c r="H78" s="123">
        <v>0</v>
      </c>
      <c r="I78" s="112" t="e">
        <f t="shared" si="4"/>
        <v>#DIV/0!</v>
      </c>
      <c r="J78" s="110"/>
      <c r="K78" s="159"/>
    </row>
    <row r="79" spans="1:12" s="1" customFormat="1" x14ac:dyDescent="0.25">
      <c r="B79" s="22"/>
      <c r="C79" s="127">
        <v>31219</v>
      </c>
      <c r="D79" s="22" t="s">
        <v>62</v>
      </c>
      <c r="E79" s="128">
        <v>42034</v>
      </c>
      <c r="F79" s="188"/>
      <c r="G79" s="204"/>
      <c r="H79" s="123">
        <v>1064.52</v>
      </c>
      <c r="I79" s="112"/>
      <c r="J79" s="110"/>
      <c r="K79" s="159"/>
    </row>
    <row r="80" spans="1:12" s="1" customFormat="1" x14ac:dyDescent="0.25">
      <c r="B80" s="22">
        <v>252</v>
      </c>
      <c r="C80" s="127">
        <v>31219</v>
      </c>
      <c r="D80" s="22" t="s">
        <v>62</v>
      </c>
      <c r="E80" s="128">
        <v>53</v>
      </c>
      <c r="F80" s="188">
        <v>0</v>
      </c>
      <c r="G80" s="204">
        <v>0</v>
      </c>
      <c r="H80" s="123">
        <v>0</v>
      </c>
      <c r="I80" s="112" t="e">
        <f t="shared" si="4"/>
        <v>#DIV/0!</v>
      </c>
      <c r="J80" s="110">
        <f t="shared" si="1"/>
        <v>0</v>
      </c>
      <c r="K80" s="23"/>
    </row>
    <row r="81" spans="2:12" s="1" customFormat="1" x14ac:dyDescent="0.25">
      <c r="B81" s="22"/>
      <c r="C81" s="127">
        <v>31321</v>
      </c>
      <c r="D81" s="22" t="s">
        <v>206</v>
      </c>
      <c r="E81" s="128">
        <v>53</v>
      </c>
      <c r="F81" s="188">
        <v>1887.66</v>
      </c>
      <c r="G81" s="204">
        <v>0</v>
      </c>
      <c r="H81" s="123">
        <v>0</v>
      </c>
      <c r="I81" s="112"/>
      <c r="J81" s="110"/>
      <c r="K81" s="23"/>
    </row>
    <row r="82" spans="2:12" s="1" customFormat="1" x14ac:dyDescent="0.25">
      <c r="B82" s="22"/>
      <c r="C82" s="127">
        <v>32121</v>
      </c>
      <c r="D82" s="22" t="s">
        <v>207</v>
      </c>
      <c r="E82" s="128">
        <v>53</v>
      </c>
      <c r="F82" s="188">
        <v>207.74</v>
      </c>
      <c r="G82" s="204">
        <v>0</v>
      </c>
      <c r="H82" s="123">
        <v>0</v>
      </c>
      <c r="I82" s="112"/>
      <c r="J82" s="110"/>
      <c r="K82" s="23"/>
    </row>
    <row r="83" spans="2:12" s="1" customFormat="1" x14ac:dyDescent="0.25">
      <c r="B83" s="22"/>
      <c r="C83" s="127">
        <v>32211</v>
      </c>
      <c r="D83" s="22" t="s">
        <v>218</v>
      </c>
      <c r="E83" s="128">
        <v>42034</v>
      </c>
      <c r="F83" s="188"/>
      <c r="G83" s="204">
        <v>0</v>
      </c>
      <c r="H83" s="123">
        <v>159.72999999999999</v>
      </c>
      <c r="I83" s="112"/>
      <c r="J83" s="110"/>
      <c r="K83" s="23"/>
    </row>
    <row r="84" spans="2:12" s="1" customFormat="1" x14ac:dyDescent="0.25">
      <c r="B84" s="22"/>
      <c r="C84" s="127">
        <v>32211</v>
      </c>
      <c r="D84" s="22" t="s">
        <v>137</v>
      </c>
      <c r="E84" s="128">
        <v>53</v>
      </c>
      <c r="F84" s="188">
        <v>0</v>
      </c>
      <c r="G84" s="204">
        <v>0</v>
      </c>
      <c r="H84" s="123">
        <v>0</v>
      </c>
      <c r="I84" s="112"/>
      <c r="J84" s="110"/>
      <c r="K84" s="23"/>
    </row>
    <row r="85" spans="2:12" s="1" customFormat="1" x14ac:dyDescent="0.25">
      <c r="B85" s="22"/>
      <c r="C85" s="127"/>
      <c r="D85" s="22"/>
      <c r="E85" s="128">
        <v>51</v>
      </c>
      <c r="F85" s="188"/>
      <c r="G85" s="204"/>
      <c r="H85" s="123"/>
      <c r="I85" s="112"/>
      <c r="J85" s="110"/>
      <c r="K85" s="23"/>
    </row>
    <row r="86" spans="2:12" s="1" customFormat="1" x14ac:dyDescent="0.25">
      <c r="B86" s="26">
        <v>258</v>
      </c>
      <c r="C86" s="135">
        <v>3222</v>
      </c>
      <c r="D86" s="26"/>
      <c r="E86" s="128"/>
      <c r="F86" s="188">
        <f t="shared" si="2"/>
        <v>0</v>
      </c>
      <c r="G86" s="209">
        <v>0</v>
      </c>
      <c r="H86" s="123">
        <v>0</v>
      </c>
      <c r="I86" s="112" t="e">
        <f t="shared" si="4"/>
        <v>#DIV/0!</v>
      </c>
      <c r="J86" s="110">
        <f t="shared" ref="J86:J154" si="5">IFERROR(H86/G86*100,0)</f>
        <v>0</v>
      </c>
    </row>
    <row r="87" spans="2:12" s="1" customFormat="1" x14ac:dyDescent="0.25">
      <c r="B87" s="26">
        <v>25803</v>
      </c>
      <c r="C87" s="135">
        <v>32221</v>
      </c>
      <c r="D87" s="26" t="s">
        <v>43</v>
      </c>
      <c r="E87" s="128">
        <v>31</v>
      </c>
      <c r="F87" s="188">
        <f t="shared" si="2"/>
        <v>0</v>
      </c>
      <c r="G87" s="209">
        <v>0</v>
      </c>
      <c r="H87" s="123">
        <v>0</v>
      </c>
      <c r="I87" s="112" t="e">
        <f t="shared" si="4"/>
        <v>#DIV/0!</v>
      </c>
      <c r="J87" s="110">
        <f t="shared" si="5"/>
        <v>0</v>
      </c>
    </row>
    <row r="88" spans="2:12" s="1" customFormat="1" x14ac:dyDescent="0.25">
      <c r="B88" s="26">
        <v>25802</v>
      </c>
      <c r="C88" s="135">
        <v>32221</v>
      </c>
      <c r="D88" s="26" t="s">
        <v>43</v>
      </c>
      <c r="E88" s="128">
        <v>53</v>
      </c>
      <c r="F88" s="188">
        <f t="shared" ref="F88" si="6">SUM(L88/7.5345)</f>
        <v>0</v>
      </c>
      <c r="G88" s="209">
        <v>0</v>
      </c>
      <c r="H88" s="123">
        <v>0</v>
      </c>
      <c r="I88" s="112" t="e">
        <f t="shared" si="4"/>
        <v>#DIV/0!</v>
      </c>
      <c r="J88" s="110">
        <f t="shared" si="5"/>
        <v>0</v>
      </c>
    </row>
    <row r="89" spans="2:12" s="1" customFormat="1" x14ac:dyDescent="0.25">
      <c r="B89" s="26">
        <v>259</v>
      </c>
      <c r="C89" s="135">
        <v>32241</v>
      </c>
      <c r="D89" s="26" t="s">
        <v>180</v>
      </c>
      <c r="E89" s="128">
        <v>31</v>
      </c>
      <c r="F89" s="188">
        <v>156.78</v>
      </c>
      <c r="G89" s="209">
        <v>0</v>
      </c>
      <c r="H89" s="123">
        <v>0</v>
      </c>
      <c r="I89" s="112"/>
      <c r="J89" s="110">
        <f t="shared" si="5"/>
        <v>0</v>
      </c>
    </row>
    <row r="90" spans="2:12" s="1" customFormat="1" x14ac:dyDescent="0.25">
      <c r="B90" s="26"/>
      <c r="C90" s="135">
        <v>32251</v>
      </c>
      <c r="D90" s="26" t="s">
        <v>69</v>
      </c>
      <c r="E90" s="128">
        <v>31</v>
      </c>
      <c r="F90" s="188"/>
      <c r="G90" s="209"/>
      <c r="H90" s="123"/>
      <c r="I90" s="112"/>
      <c r="J90" s="110"/>
    </row>
    <row r="91" spans="2:12" s="1" customFormat="1" x14ac:dyDescent="0.25">
      <c r="B91" s="26"/>
      <c r="C91" s="135">
        <v>32251</v>
      </c>
      <c r="D91" s="22" t="s">
        <v>69</v>
      </c>
      <c r="E91" s="128">
        <v>42034</v>
      </c>
      <c r="F91" s="188"/>
      <c r="G91" s="209"/>
      <c r="H91" s="123">
        <v>898.5</v>
      </c>
      <c r="I91" s="112"/>
      <c r="J91" s="110"/>
    </row>
    <row r="92" spans="2:12" s="1" customFormat="1" x14ac:dyDescent="0.25">
      <c r="B92" s="26">
        <v>260</v>
      </c>
      <c r="C92" s="135">
        <v>3225</v>
      </c>
      <c r="D92" s="22" t="s">
        <v>69</v>
      </c>
      <c r="E92" s="128">
        <v>31</v>
      </c>
      <c r="F92" s="188">
        <v>189.79</v>
      </c>
      <c r="G92" s="209">
        <v>0</v>
      </c>
      <c r="H92" s="123">
        <v>0</v>
      </c>
      <c r="I92" s="112">
        <f t="shared" si="4"/>
        <v>0</v>
      </c>
      <c r="J92" s="110">
        <f t="shared" si="5"/>
        <v>0</v>
      </c>
    </row>
    <row r="93" spans="2:12" s="1" customFormat="1" x14ac:dyDescent="0.25">
      <c r="B93" s="26">
        <v>262</v>
      </c>
      <c r="C93" s="135">
        <v>3232</v>
      </c>
      <c r="D93" s="16" t="s">
        <v>96</v>
      </c>
      <c r="E93" s="128"/>
      <c r="F93" s="188">
        <v>143.51</v>
      </c>
      <c r="G93" s="209">
        <v>0</v>
      </c>
      <c r="H93" s="123">
        <v>0</v>
      </c>
      <c r="I93" s="112"/>
      <c r="J93" s="110">
        <f t="shared" si="5"/>
        <v>0</v>
      </c>
    </row>
    <row r="94" spans="2:12" s="15" customFormat="1" x14ac:dyDescent="0.25">
      <c r="B94" s="16">
        <v>26201</v>
      </c>
      <c r="C94" s="36">
        <v>32321</v>
      </c>
      <c r="D94" s="16" t="s">
        <v>96</v>
      </c>
      <c r="E94" s="136">
        <v>31</v>
      </c>
      <c r="F94" s="188">
        <f t="shared" ref="F94:F119" si="7">SUM(L94/7.5345)</f>
        <v>0</v>
      </c>
      <c r="G94" s="210">
        <v>0</v>
      </c>
      <c r="H94" s="123">
        <v>0</v>
      </c>
      <c r="I94" s="112" t="e">
        <f t="shared" si="4"/>
        <v>#DIV/0!</v>
      </c>
      <c r="J94" s="110">
        <f t="shared" si="5"/>
        <v>0</v>
      </c>
    </row>
    <row r="95" spans="2:12" s="1" customFormat="1" x14ac:dyDescent="0.25">
      <c r="B95" s="16">
        <v>26202</v>
      </c>
      <c r="C95" s="36">
        <v>32321</v>
      </c>
      <c r="D95" s="16" t="s">
        <v>96</v>
      </c>
      <c r="E95" s="128">
        <v>41</v>
      </c>
      <c r="F95" s="188">
        <v>0</v>
      </c>
      <c r="G95" s="204">
        <v>0</v>
      </c>
      <c r="H95" s="123">
        <v>0</v>
      </c>
      <c r="I95" s="112" t="e">
        <f t="shared" si="4"/>
        <v>#DIV/0!</v>
      </c>
      <c r="J95" s="110">
        <f t="shared" si="5"/>
        <v>0</v>
      </c>
      <c r="K95" s="23"/>
      <c r="L95" s="1">
        <v>1081.25</v>
      </c>
    </row>
    <row r="96" spans="2:12" s="1" customFormat="1" x14ac:dyDescent="0.25">
      <c r="B96" s="16">
        <v>26203</v>
      </c>
      <c r="C96" s="36">
        <v>32321</v>
      </c>
      <c r="D96" s="16" t="s">
        <v>96</v>
      </c>
      <c r="E96" s="128">
        <v>53</v>
      </c>
      <c r="F96" s="188">
        <f t="shared" si="7"/>
        <v>0</v>
      </c>
      <c r="G96" s="204">
        <v>0</v>
      </c>
      <c r="H96" s="123">
        <v>0</v>
      </c>
      <c r="I96" s="112" t="e">
        <f t="shared" si="4"/>
        <v>#DIV/0!</v>
      </c>
      <c r="J96" s="110">
        <f t="shared" si="5"/>
        <v>0</v>
      </c>
      <c r="K96" s="23"/>
    </row>
    <row r="97" spans="2:12" s="1" customFormat="1" x14ac:dyDescent="0.25">
      <c r="B97" s="16"/>
      <c r="C97" s="36">
        <v>32379</v>
      </c>
      <c r="D97" s="16" t="s">
        <v>90</v>
      </c>
      <c r="E97" s="128">
        <v>42</v>
      </c>
      <c r="F97" s="188">
        <v>10660.96</v>
      </c>
      <c r="G97" s="204">
        <v>0</v>
      </c>
      <c r="H97" s="123">
        <v>0</v>
      </c>
      <c r="I97" s="112"/>
      <c r="J97" s="110">
        <f t="shared" si="5"/>
        <v>0</v>
      </c>
      <c r="K97" s="23"/>
    </row>
    <row r="98" spans="2:12" s="1" customFormat="1" x14ac:dyDescent="0.25">
      <c r="B98" s="16">
        <v>269</v>
      </c>
      <c r="C98" s="36">
        <v>32379</v>
      </c>
      <c r="D98" s="16" t="s">
        <v>90</v>
      </c>
      <c r="E98" s="128">
        <v>31</v>
      </c>
      <c r="F98" s="188">
        <f t="shared" si="7"/>
        <v>0</v>
      </c>
      <c r="G98" s="204">
        <v>0</v>
      </c>
      <c r="H98" s="123">
        <v>72.59</v>
      </c>
      <c r="I98" s="112"/>
      <c r="J98" s="110">
        <f t="shared" si="5"/>
        <v>0</v>
      </c>
      <c r="K98" s="23"/>
    </row>
    <row r="99" spans="2:12" s="1" customFormat="1" x14ac:dyDescent="0.25">
      <c r="B99" s="16"/>
      <c r="C99" s="36">
        <v>32355</v>
      </c>
      <c r="D99" s="16" t="s">
        <v>220</v>
      </c>
      <c r="E99" s="128">
        <v>53</v>
      </c>
      <c r="F99" s="188"/>
      <c r="G99" s="204">
        <v>3695.04</v>
      </c>
      <c r="H99" s="123">
        <v>1642.24</v>
      </c>
      <c r="I99" s="112"/>
      <c r="J99" s="110">
        <f t="shared" si="5"/>
        <v>44.44444444444445</v>
      </c>
      <c r="K99" s="23"/>
    </row>
    <row r="100" spans="2:12" s="1" customFormat="1" x14ac:dyDescent="0.25">
      <c r="B100" s="16">
        <v>273</v>
      </c>
      <c r="C100" s="36">
        <v>32961</v>
      </c>
      <c r="D100" s="16" t="s">
        <v>101</v>
      </c>
      <c r="E100" s="128"/>
      <c r="F100" s="188">
        <f t="shared" si="7"/>
        <v>0</v>
      </c>
      <c r="G100" s="204">
        <v>0</v>
      </c>
      <c r="H100" s="123">
        <v>0</v>
      </c>
      <c r="I100" s="112"/>
      <c r="J100" s="110">
        <f t="shared" si="5"/>
        <v>0</v>
      </c>
      <c r="K100" s="23"/>
    </row>
    <row r="101" spans="2:12" s="1" customFormat="1" x14ac:dyDescent="0.25">
      <c r="B101" s="16">
        <v>2731</v>
      </c>
      <c r="C101" s="36">
        <v>32961</v>
      </c>
      <c r="D101" s="16" t="s">
        <v>101</v>
      </c>
      <c r="E101" s="128">
        <v>5103</v>
      </c>
      <c r="F101" s="188">
        <f t="shared" si="7"/>
        <v>0</v>
      </c>
      <c r="G101" s="204">
        <v>0</v>
      </c>
      <c r="H101" s="123">
        <v>2999.11</v>
      </c>
      <c r="I101" s="112"/>
      <c r="J101" s="110">
        <f t="shared" si="5"/>
        <v>0</v>
      </c>
      <c r="K101" s="23"/>
    </row>
    <row r="102" spans="2:12" s="1" customFormat="1" x14ac:dyDescent="0.25">
      <c r="B102" s="16">
        <v>2734</v>
      </c>
      <c r="C102" s="36">
        <v>32961</v>
      </c>
      <c r="D102" s="16" t="s">
        <v>101</v>
      </c>
      <c r="E102" s="128">
        <v>5103</v>
      </c>
      <c r="F102" s="188">
        <f t="shared" si="7"/>
        <v>0</v>
      </c>
      <c r="G102" s="204">
        <v>0</v>
      </c>
      <c r="H102" s="123">
        <v>0</v>
      </c>
      <c r="I102" s="112"/>
      <c r="J102" s="110">
        <f t="shared" si="5"/>
        <v>0</v>
      </c>
      <c r="K102" s="23"/>
    </row>
    <row r="103" spans="2:12" s="1" customFormat="1" x14ac:dyDescent="0.25">
      <c r="B103" s="16">
        <v>274</v>
      </c>
      <c r="C103" s="127">
        <v>3299</v>
      </c>
      <c r="D103" s="22" t="s">
        <v>73</v>
      </c>
      <c r="E103" s="128"/>
      <c r="F103" s="188">
        <v>0</v>
      </c>
      <c r="G103" s="204">
        <v>0</v>
      </c>
      <c r="H103" s="123">
        <v>0</v>
      </c>
      <c r="I103" s="112" t="e">
        <f t="shared" si="4"/>
        <v>#DIV/0!</v>
      </c>
      <c r="J103" s="110">
        <f t="shared" si="5"/>
        <v>0</v>
      </c>
      <c r="K103" s="23"/>
    </row>
    <row r="104" spans="2:12" s="1" customFormat="1" x14ac:dyDescent="0.25">
      <c r="B104" s="16">
        <v>2741</v>
      </c>
      <c r="C104" s="127">
        <v>32999</v>
      </c>
      <c r="D104" s="22" t="s">
        <v>73</v>
      </c>
      <c r="E104" s="128">
        <v>31</v>
      </c>
      <c r="F104" s="188">
        <v>2081.69</v>
      </c>
      <c r="G104" s="204">
        <v>0</v>
      </c>
      <c r="H104" s="123">
        <v>1954.17</v>
      </c>
      <c r="I104" s="112">
        <f t="shared" si="4"/>
        <v>93.874207975250883</v>
      </c>
      <c r="J104" s="110">
        <f t="shared" si="5"/>
        <v>0</v>
      </c>
      <c r="K104" s="23"/>
    </row>
    <row r="105" spans="2:12" s="1" customFormat="1" x14ac:dyDescent="0.25">
      <c r="B105" s="16">
        <v>2742</v>
      </c>
      <c r="C105" s="127">
        <v>32999</v>
      </c>
      <c r="D105" s="22" t="s">
        <v>73</v>
      </c>
      <c r="E105" s="128">
        <v>41</v>
      </c>
      <c r="F105" s="188">
        <v>214.2</v>
      </c>
      <c r="G105" s="204">
        <v>0</v>
      </c>
      <c r="H105" s="123">
        <v>526.73</v>
      </c>
      <c r="I105" s="112"/>
      <c r="J105" s="110">
        <f t="shared" si="5"/>
        <v>0</v>
      </c>
      <c r="K105" s="23"/>
      <c r="L105" s="1">
        <v>14500</v>
      </c>
    </row>
    <row r="106" spans="2:12" s="1" customFormat="1" x14ac:dyDescent="0.25">
      <c r="B106" s="16">
        <v>2745</v>
      </c>
      <c r="C106" s="127">
        <v>32999</v>
      </c>
      <c r="D106" s="22" t="s">
        <v>73</v>
      </c>
      <c r="E106" s="128">
        <v>53</v>
      </c>
      <c r="F106" s="188">
        <f t="shared" si="7"/>
        <v>0</v>
      </c>
      <c r="G106" s="204">
        <v>0</v>
      </c>
      <c r="H106" s="123">
        <v>0</v>
      </c>
      <c r="I106" s="112" t="e">
        <f t="shared" si="4"/>
        <v>#DIV/0!</v>
      </c>
      <c r="J106" s="110">
        <f t="shared" si="5"/>
        <v>0</v>
      </c>
      <c r="K106" s="23"/>
    </row>
    <row r="107" spans="2:12" s="1" customFormat="1" x14ac:dyDescent="0.25">
      <c r="B107" s="16">
        <v>2747</v>
      </c>
      <c r="C107" s="127">
        <v>32999</v>
      </c>
      <c r="D107" s="22" t="s">
        <v>73</v>
      </c>
      <c r="E107" s="128">
        <v>61</v>
      </c>
      <c r="F107" s="188">
        <f t="shared" si="7"/>
        <v>0</v>
      </c>
      <c r="G107" s="204">
        <v>0</v>
      </c>
      <c r="H107" s="123">
        <v>53.94</v>
      </c>
      <c r="I107" s="112"/>
      <c r="J107" s="110">
        <f t="shared" si="5"/>
        <v>0</v>
      </c>
      <c r="K107" s="23"/>
    </row>
    <row r="108" spans="2:12" s="1" customFormat="1" x14ac:dyDescent="0.25">
      <c r="B108" s="25">
        <v>276</v>
      </c>
      <c r="C108" s="135">
        <v>3722</v>
      </c>
      <c r="D108" s="26" t="s">
        <v>108</v>
      </c>
      <c r="E108" s="128">
        <v>53</v>
      </c>
      <c r="F108" s="188">
        <f t="shared" si="7"/>
        <v>0</v>
      </c>
      <c r="G108" s="204">
        <v>0</v>
      </c>
      <c r="H108" s="123">
        <v>0</v>
      </c>
      <c r="I108" s="112" t="e">
        <f t="shared" si="4"/>
        <v>#DIV/0!</v>
      </c>
      <c r="J108" s="110">
        <f t="shared" si="5"/>
        <v>0</v>
      </c>
    </row>
    <row r="109" spans="2:12" s="1" customFormat="1" x14ac:dyDescent="0.25">
      <c r="B109" s="25">
        <v>278</v>
      </c>
      <c r="C109" s="135">
        <v>4221</v>
      </c>
      <c r="D109" s="26" t="s">
        <v>181</v>
      </c>
      <c r="E109" s="128">
        <v>31</v>
      </c>
      <c r="F109" s="188">
        <f t="shared" si="7"/>
        <v>0</v>
      </c>
      <c r="G109" s="204">
        <v>0</v>
      </c>
      <c r="H109" s="123">
        <v>0</v>
      </c>
      <c r="I109" s="112"/>
      <c r="J109" s="110">
        <f t="shared" si="5"/>
        <v>0</v>
      </c>
    </row>
    <row r="110" spans="2:12" s="15" customFormat="1" x14ac:dyDescent="0.25">
      <c r="B110" s="16">
        <v>280</v>
      </c>
      <c r="C110" s="36">
        <v>42219</v>
      </c>
      <c r="D110" s="16" t="s">
        <v>209</v>
      </c>
      <c r="E110" s="128">
        <v>31</v>
      </c>
      <c r="F110" s="188">
        <f t="shared" si="7"/>
        <v>0</v>
      </c>
      <c r="G110" s="210">
        <v>0</v>
      </c>
      <c r="H110" s="123">
        <v>477.75</v>
      </c>
      <c r="I110" s="112">
        <v>0</v>
      </c>
      <c r="J110" s="110">
        <f t="shared" si="5"/>
        <v>0</v>
      </c>
    </row>
    <row r="111" spans="2:12" s="15" customFormat="1" x14ac:dyDescent="0.25">
      <c r="B111" s="16">
        <v>282</v>
      </c>
      <c r="C111" s="36">
        <v>4227</v>
      </c>
      <c r="D111" s="16" t="s">
        <v>161</v>
      </c>
      <c r="E111" s="128"/>
      <c r="F111" s="188">
        <f t="shared" si="7"/>
        <v>0</v>
      </c>
      <c r="G111" s="210">
        <v>0</v>
      </c>
      <c r="H111" s="123">
        <v>0</v>
      </c>
      <c r="I111" s="112" t="e">
        <f t="shared" si="4"/>
        <v>#DIV/0!</v>
      </c>
      <c r="J111" s="110">
        <f t="shared" si="5"/>
        <v>0</v>
      </c>
    </row>
    <row r="112" spans="2:12" s="15" customFormat="1" x14ac:dyDescent="0.25">
      <c r="B112" s="16">
        <v>2822</v>
      </c>
      <c r="C112" s="36">
        <v>42271</v>
      </c>
      <c r="D112" s="16" t="s">
        <v>161</v>
      </c>
      <c r="E112" s="128">
        <v>42034</v>
      </c>
      <c r="F112" s="188">
        <f t="shared" si="7"/>
        <v>0</v>
      </c>
      <c r="G112" s="210">
        <v>0</v>
      </c>
      <c r="H112" s="123">
        <v>829.51</v>
      </c>
      <c r="I112" s="112" t="e">
        <f t="shared" si="4"/>
        <v>#DIV/0!</v>
      </c>
      <c r="J112" s="110">
        <f t="shared" si="5"/>
        <v>0</v>
      </c>
    </row>
    <row r="113" spans="2:12" s="15" customFormat="1" x14ac:dyDescent="0.25">
      <c r="B113" s="16">
        <v>2823</v>
      </c>
      <c r="C113" s="36">
        <v>42771</v>
      </c>
      <c r="D113" s="16" t="s">
        <v>161</v>
      </c>
      <c r="E113" s="128">
        <v>5103</v>
      </c>
      <c r="F113" s="188">
        <f t="shared" si="7"/>
        <v>0</v>
      </c>
      <c r="G113" s="210">
        <v>0</v>
      </c>
      <c r="H113" s="123">
        <v>0</v>
      </c>
      <c r="I113" s="112" t="e">
        <f t="shared" si="4"/>
        <v>#DIV/0!</v>
      </c>
      <c r="J113" s="110">
        <f t="shared" si="5"/>
        <v>0</v>
      </c>
    </row>
    <row r="114" spans="2:12" s="1" customFormat="1" x14ac:dyDescent="0.25">
      <c r="B114" s="26">
        <v>284</v>
      </c>
      <c r="C114" s="135">
        <v>42411</v>
      </c>
      <c r="D114" s="26" t="s">
        <v>74</v>
      </c>
      <c r="E114" s="128"/>
      <c r="F114" s="188">
        <f t="shared" si="7"/>
        <v>0</v>
      </c>
      <c r="G114" s="209">
        <v>0</v>
      </c>
      <c r="H114" s="134">
        <v>0</v>
      </c>
      <c r="I114" s="112" t="e">
        <f t="shared" si="4"/>
        <v>#DIV/0!</v>
      </c>
      <c r="J114" s="110">
        <f t="shared" si="5"/>
        <v>0</v>
      </c>
    </row>
    <row r="115" spans="2:12" s="15" customFormat="1" x14ac:dyDescent="0.25">
      <c r="B115" s="16">
        <v>2524</v>
      </c>
      <c r="C115" s="36">
        <v>42411</v>
      </c>
      <c r="D115" s="16" t="s">
        <v>74</v>
      </c>
      <c r="E115" s="136">
        <v>31</v>
      </c>
      <c r="F115" s="188">
        <v>105.12</v>
      </c>
      <c r="G115" s="210">
        <v>0</v>
      </c>
      <c r="H115" s="137">
        <v>0</v>
      </c>
      <c r="I115" s="112">
        <f t="shared" si="4"/>
        <v>0</v>
      </c>
      <c r="J115" s="110">
        <f t="shared" si="5"/>
        <v>0</v>
      </c>
    </row>
    <row r="116" spans="2:12" s="15" customFormat="1" x14ac:dyDescent="0.25">
      <c r="B116" s="16">
        <v>2525</v>
      </c>
      <c r="C116" s="36">
        <v>42411</v>
      </c>
      <c r="D116" s="16" t="s">
        <v>74</v>
      </c>
      <c r="E116" s="136">
        <v>61</v>
      </c>
      <c r="F116" s="188">
        <v>494.74</v>
      </c>
      <c r="G116" s="210">
        <v>0</v>
      </c>
      <c r="H116" s="137">
        <v>0</v>
      </c>
      <c r="I116" s="112">
        <f t="shared" si="4"/>
        <v>0</v>
      </c>
      <c r="J116" s="110">
        <f t="shared" si="5"/>
        <v>0</v>
      </c>
    </row>
    <row r="117" spans="2:12" s="15" customFormat="1" x14ac:dyDescent="0.25">
      <c r="B117" s="16"/>
      <c r="C117" s="36">
        <v>42411</v>
      </c>
      <c r="D117" s="16" t="s">
        <v>74</v>
      </c>
      <c r="E117" s="136">
        <v>42034</v>
      </c>
      <c r="F117" s="188"/>
      <c r="G117" s="210"/>
      <c r="H117" s="137"/>
      <c r="I117" s="112"/>
      <c r="J117" s="110"/>
    </row>
    <row r="118" spans="2:12" s="15" customFormat="1" x14ac:dyDescent="0.25">
      <c r="B118" s="16"/>
      <c r="C118" s="36">
        <v>45111</v>
      </c>
      <c r="D118" s="16" t="s">
        <v>219</v>
      </c>
      <c r="E118" s="136">
        <v>53</v>
      </c>
      <c r="F118" s="188"/>
      <c r="G118" s="210">
        <v>14000</v>
      </c>
      <c r="H118" s="137">
        <v>12914.92</v>
      </c>
      <c r="I118" s="112"/>
      <c r="J118" s="110"/>
    </row>
    <row r="119" spans="2:12" s="15" customFormat="1" x14ac:dyDescent="0.25">
      <c r="B119" s="16"/>
      <c r="C119" s="36">
        <v>45111</v>
      </c>
      <c r="D119" s="16" t="s">
        <v>219</v>
      </c>
      <c r="E119" s="136">
        <v>42034</v>
      </c>
      <c r="F119" s="188">
        <f t="shared" si="7"/>
        <v>0</v>
      </c>
      <c r="G119" s="211">
        <v>140034.51</v>
      </c>
      <c r="H119" s="138">
        <v>140034.51</v>
      </c>
      <c r="I119" s="112" t="e">
        <f t="shared" si="4"/>
        <v>#DIV/0!</v>
      </c>
      <c r="J119" s="110">
        <f t="shared" si="5"/>
        <v>100</v>
      </c>
    </row>
    <row r="120" spans="2:12" s="1" customFormat="1" x14ac:dyDescent="0.25">
      <c r="B120" s="139" t="s">
        <v>70</v>
      </c>
      <c r="C120" s="135">
        <v>3236</v>
      </c>
      <c r="D120" s="26" t="s">
        <v>53</v>
      </c>
      <c r="E120" s="128"/>
      <c r="F120" s="188">
        <v>0</v>
      </c>
      <c r="G120" s="209">
        <v>0</v>
      </c>
      <c r="H120" s="138">
        <v>0</v>
      </c>
      <c r="I120" s="112" t="e">
        <f t="shared" si="4"/>
        <v>#DIV/0!</v>
      </c>
      <c r="J120" s="110">
        <f t="shared" si="5"/>
        <v>0</v>
      </c>
      <c r="L120" s="1">
        <v>20844.3</v>
      </c>
    </row>
    <row r="121" spans="2:12" s="15" customFormat="1" x14ac:dyDescent="0.25">
      <c r="B121" s="140" t="s">
        <v>71</v>
      </c>
      <c r="C121" s="36">
        <v>32363</v>
      </c>
      <c r="D121" s="16" t="s">
        <v>75</v>
      </c>
      <c r="E121" s="136">
        <v>42034</v>
      </c>
      <c r="F121" s="188">
        <v>0</v>
      </c>
      <c r="G121" s="210">
        <v>0</v>
      </c>
      <c r="H121" s="137">
        <v>0</v>
      </c>
      <c r="I121" s="112" t="e">
        <f t="shared" si="4"/>
        <v>#DIV/0!</v>
      </c>
      <c r="J121" s="110">
        <f t="shared" si="5"/>
        <v>0</v>
      </c>
      <c r="L121" s="15">
        <v>6544.66</v>
      </c>
    </row>
    <row r="122" spans="2:12" s="15" customFormat="1" x14ac:dyDescent="0.25">
      <c r="B122" s="140" t="s">
        <v>72</v>
      </c>
      <c r="C122" s="36">
        <v>32363</v>
      </c>
      <c r="D122" s="16" t="s">
        <v>75</v>
      </c>
      <c r="E122" s="136">
        <v>5103</v>
      </c>
      <c r="F122" s="188">
        <v>1848.83</v>
      </c>
      <c r="G122" s="210">
        <v>0</v>
      </c>
      <c r="H122" s="137">
        <v>0</v>
      </c>
      <c r="I122" s="112">
        <f t="shared" si="4"/>
        <v>0</v>
      </c>
      <c r="J122" s="110">
        <f t="shared" si="5"/>
        <v>0</v>
      </c>
      <c r="L122" s="15">
        <v>14299.64</v>
      </c>
    </row>
    <row r="123" spans="2:12" s="51" customFormat="1" x14ac:dyDescent="0.25">
      <c r="B123" s="52"/>
      <c r="C123" s="53"/>
      <c r="E123" s="70"/>
      <c r="F123" s="188">
        <f t="shared" ref="F123:F149" si="8">SUM(L123/7.5345)</f>
        <v>0</v>
      </c>
      <c r="G123" s="54">
        <v>0</v>
      </c>
      <c r="H123" s="54">
        <v>0</v>
      </c>
      <c r="I123" s="112" t="e">
        <f t="shared" si="4"/>
        <v>#DIV/0!</v>
      </c>
      <c r="J123" s="65">
        <f t="shared" si="5"/>
        <v>0</v>
      </c>
    </row>
    <row r="124" spans="2:12" s="15" customFormat="1" x14ac:dyDescent="0.25">
      <c r="B124" s="240" t="s">
        <v>65</v>
      </c>
      <c r="C124" s="241"/>
      <c r="D124" s="25" t="s">
        <v>109</v>
      </c>
      <c r="E124" s="136"/>
      <c r="F124" s="188"/>
      <c r="G124" s="210">
        <v>0</v>
      </c>
      <c r="H124" s="137">
        <v>0</v>
      </c>
      <c r="I124" s="112" t="e">
        <f t="shared" si="4"/>
        <v>#DIV/0!</v>
      </c>
      <c r="J124" s="110">
        <f t="shared" si="5"/>
        <v>0</v>
      </c>
    </row>
    <row r="125" spans="2:12" s="15" customFormat="1" x14ac:dyDescent="0.25">
      <c r="B125" s="240" t="s">
        <v>76</v>
      </c>
      <c r="C125" s="241"/>
      <c r="D125" s="141" t="s">
        <v>110</v>
      </c>
      <c r="E125" s="136"/>
      <c r="F125" s="188"/>
      <c r="G125" s="210">
        <v>0</v>
      </c>
      <c r="H125" s="137"/>
      <c r="I125" s="112" t="e">
        <f t="shared" si="4"/>
        <v>#DIV/0!</v>
      </c>
      <c r="J125" s="110">
        <f t="shared" si="5"/>
        <v>0</v>
      </c>
      <c r="K125" s="157"/>
      <c r="L125" s="157"/>
    </row>
    <row r="126" spans="2:12" s="15" customFormat="1" x14ac:dyDescent="0.25">
      <c r="B126" s="240" t="s">
        <v>144</v>
      </c>
      <c r="C126" s="241"/>
      <c r="D126" s="141" t="s">
        <v>111</v>
      </c>
      <c r="E126" s="136"/>
      <c r="F126" s="190"/>
      <c r="G126" s="212">
        <v>0</v>
      </c>
      <c r="H126" s="142">
        <v>0</v>
      </c>
      <c r="I126" s="112" t="e">
        <f t="shared" si="4"/>
        <v>#DIV/0!</v>
      </c>
      <c r="J126" s="110">
        <f t="shared" si="5"/>
        <v>0</v>
      </c>
      <c r="K126" s="157"/>
      <c r="L126" s="157"/>
    </row>
    <row r="127" spans="2:12" s="15" customFormat="1" x14ac:dyDescent="0.25">
      <c r="B127" s="143">
        <v>286</v>
      </c>
      <c r="C127" s="144">
        <v>3222</v>
      </c>
      <c r="D127" s="141" t="s">
        <v>43</v>
      </c>
      <c r="E127" s="136"/>
      <c r="F127" s="188">
        <f t="shared" si="8"/>
        <v>0</v>
      </c>
      <c r="G127" s="212">
        <v>0</v>
      </c>
      <c r="H127" s="142"/>
      <c r="I127" s="112"/>
      <c r="J127" s="110"/>
      <c r="K127" s="157"/>
      <c r="L127" s="157"/>
    </row>
    <row r="128" spans="2:12" s="15" customFormat="1" x14ac:dyDescent="0.25">
      <c r="B128" s="145">
        <v>2862</v>
      </c>
      <c r="C128" s="146">
        <v>3222</v>
      </c>
      <c r="D128" s="120" t="s">
        <v>43</v>
      </c>
      <c r="E128" s="136">
        <v>41</v>
      </c>
      <c r="F128" s="188">
        <v>8997.34</v>
      </c>
      <c r="G128" s="210">
        <v>0</v>
      </c>
      <c r="H128" s="137">
        <v>1220.81</v>
      </c>
      <c r="I128" s="112">
        <f t="shared" si="4"/>
        <v>13.568565820564743</v>
      </c>
      <c r="J128" s="110">
        <f t="shared" si="5"/>
        <v>0</v>
      </c>
      <c r="K128" s="157"/>
      <c r="L128" s="158">
        <v>70314.44</v>
      </c>
    </row>
    <row r="129" spans="1:12" s="15" customFormat="1" x14ac:dyDescent="0.25">
      <c r="B129" s="145">
        <v>2861</v>
      </c>
      <c r="C129" s="146">
        <v>3222</v>
      </c>
      <c r="D129" s="120" t="s">
        <v>43</v>
      </c>
      <c r="E129" s="136">
        <v>42034</v>
      </c>
      <c r="F129" s="188">
        <v>496.63</v>
      </c>
      <c r="G129" s="210">
        <v>0</v>
      </c>
      <c r="H129" s="137">
        <v>0</v>
      </c>
      <c r="I129" s="112"/>
      <c r="J129" s="110"/>
      <c r="K129" s="157"/>
      <c r="L129" s="157">
        <v>25115.65</v>
      </c>
    </row>
    <row r="130" spans="1:12" s="15" customFormat="1" x14ac:dyDescent="0.25">
      <c r="B130" s="145"/>
      <c r="C130" s="146"/>
      <c r="D130" s="120"/>
      <c r="E130" s="136"/>
      <c r="F130" s="188"/>
      <c r="G130" s="210">
        <v>0</v>
      </c>
      <c r="H130" s="137">
        <v>0</v>
      </c>
      <c r="I130" s="112"/>
      <c r="J130" s="110"/>
      <c r="K130" s="157"/>
      <c r="L130" s="157"/>
    </row>
    <row r="131" spans="1:12" s="15" customFormat="1" x14ac:dyDescent="0.25">
      <c r="B131" s="162" t="s">
        <v>195</v>
      </c>
      <c r="C131" s="163">
        <v>2203</v>
      </c>
      <c r="D131" s="141" t="s">
        <v>196</v>
      </c>
      <c r="E131" s="136"/>
      <c r="F131" s="188"/>
      <c r="G131" s="210">
        <v>0</v>
      </c>
      <c r="H131" s="137">
        <v>0</v>
      </c>
      <c r="I131" s="112"/>
      <c r="J131" s="110"/>
      <c r="K131" s="157"/>
      <c r="L131" s="157"/>
    </row>
    <row r="132" spans="1:12" s="15" customFormat="1" x14ac:dyDescent="0.25">
      <c r="B132" s="164" t="s">
        <v>197</v>
      </c>
      <c r="C132" s="165">
        <v>912</v>
      </c>
      <c r="D132" s="25" t="s">
        <v>33</v>
      </c>
      <c r="E132" s="136"/>
      <c r="F132" s="188"/>
      <c r="G132" s="210">
        <v>0</v>
      </c>
      <c r="H132" s="137">
        <v>0</v>
      </c>
      <c r="I132" s="112"/>
      <c r="J132" s="110"/>
    </row>
    <row r="133" spans="1:12" s="15" customFormat="1" x14ac:dyDescent="0.25">
      <c r="B133" s="140" t="s">
        <v>198</v>
      </c>
      <c r="C133" s="165" t="s">
        <v>199</v>
      </c>
      <c r="D133" s="25" t="s">
        <v>200</v>
      </c>
      <c r="E133" s="36"/>
      <c r="F133" s="187">
        <v>3306.46</v>
      </c>
      <c r="G133" s="210">
        <v>0</v>
      </c>
      <c r="H133" s="137">
        <v>0</v>
      </c>
      <c r="I133" s="167"/>
      <c r="J133" s="168"/>
    </row>
    <row r="134" spans="1:12" s="15" customFormat="1" x14ac:dyDescent="0.25">
      <c r="B134" s="140">
        <v>2633</v>
      </c>
      <c r="C134" s="36">
        <v>32224</v>
      </c>
      <c r="D134" s="16" t="s">
        <v>163</v>
      </c>
      <c r="E134" s="136">
        <v>121</v>
      </c>
      <c r="F134" s="188">
        <v>3306.46</v>
      </c>
      <c r="G134" s="210">
        <v>0</v>
      </c>
      <c r="H134" s="137">
        <v>2624.12</v>
      </c>
      <c r="I134" s="112">
        <f t="shared" si="4"/>
        <v>79.363427956182747</v>
      </c>
      <c r="J134" s="110"/>
    </row>
    <row r="135" spans="1:12" s="15" customFormat="1" x14ac:dyDescent="0.25">
      <c r="B135" s="140"/>
      <c r="C135" s="36"/>
      <c r="D135" s="16"/>
      <c r="E135" s="136">
        <v>41</v>
      </c>
      <c r="F135" s="188">
        <v>0</v>
      </c>
      <c r="G135" s="210">
        <v>0</v>
      </c>
      <c r="H135" s="137">
        <v>0</v>
      </c>
      <c r="I135" s="112"/>
      <c r="J135" s="110"/>
      <c r="L135" s="15">
        <v>1078.19</v>
      </c>
    </row>
    <row r="136" spans="1:12" s="15" customFormat="1" x14ac:dyDescent="0.25">
      <c r="B136" s="140"/>
      <c r="C136" s="36"/>
      <c r="D136" s="16"/>
      <c r="E136" s="136">
        <v>41</v>
      </c>
      <c r="F136" s="188">
        <v>0</v>
      </c>
      <c r="G136" s="210">
        <v>0</v>
      </c>
      <c r="H136" s="137">
        <v>0</v>
      </c>
      <c r="I136" s="112" t="e">
        <f t="shared" si="4"/>
        <v>#DIV/0!</v>
      </c>
      <c r="J136" s="110">
        <f t="shared" si="5"/>
        <v>0</v>
      </c>
    </row>
    <row r="137" spans="1:12" s="170" customFormat="1" x14ac:dyDescent="0.25">
      <c r="B137" s="171" t="s">
        <v>201</v>
      </c>
      <c r="C137" s="172">
        <v>2203</v>
      </c>
      <c r="D137" s="173" t="s">
        <v>112</v>
      </c>
      <c r="E137" s="169"/>
      <c r="F137" s="188"/>
      <c r="G137" s="174">
        <v>0</v>
      </c>
      <c r="H137" s="174">
        <v>0</v>
      </c>
      <c r="I137" s="112"/>
      <c r="J137" s="175"/>
    </row>
    <row r="138" spans="1:12" s="182" customFormat="1" x14ac:dyDescent="0.25">
      <c r="A138" s="176"/>
      <c r="B138" s="176" t="s">
        <v>197</v>
      </c>
      <c r="C138" s="177">
        <v>960</v>
      </c>
      <c r="D138" s="178" t="s">
        <v>202</v>
      </c>
      <c r="E138" s="179"/>
      <c r="F138" s="191"/>
      <c r="G138" s="180">
        <v>0</v>
      </c>
      <c r="H138" s="180">
        <v>0</v>
      </c>
      <c r="I138" s="126" t="e">
        <f t="shared" si="4"/>
        <v>#DIV/0!</v>
      </c>
      <c r="J138" s="181"/>
    </row>
    <row r="139" spans="1:12" s="182" customFormat="1" x14ac:dyDescent="0.25">
      <c r="A139" s="176"/>
      <c r="B139" s="176" t="s">
        <v>203</v>
      </c>
      <c r="C139" s="177"/>
      <c r="D139" s="178"/>
      <c r="E139" s="179"/>
      <c r="F139" s="189">
        <v>2076.0100000000002</v>
      </c>
      <c r="G139" s="183">
        <v>0</v>
      </c>
      <c r="H139" s="180">
        <v>0</v>
      </c>
      <c r="I139" s="126"/>
      <c r="J139" s="181"/>
    </row>
    <row r="140" spans="1:12" s="182" customFormat="1" x14ac:dyDescent="0.25">
      <c r="A140" s="176"/>
      <c r="B140" s="182">
        <v>2652</v>
      </c>
      <c r="C140" s="177">
        <v>32224</v>
      </c>
      <c r="D140" s="184" t="s">
        <v>163</v>
      </c>
      <c r="E140" s="179">
        <v>511801</v>
      </c>
      <c r="F140" s="191">
        <v>181.45</v>
      </c>
      <c r="G140" s="180">
        <v>0</v>
      </c>
      <c r="H140" s="180">
        <v>0</v>
      </c>
      <c r="I140" s="126"/>
      <c r="J140" s="181"/>
    </row>
    <row r="141" spans="1:12" s="182" customFormat="1" x14ac:dyDescent="0.25">
      <c r="A141" s="176"/>
      <c r="B141" s="182">
        <v>2653</v>
      </c>
      <c r="C141" s="177">
        <v>32224</v>
      </c>
      <c r="D141" s="184" t="s">
        <v>163</v>
      </c>
      <c r="E141" s="179">
        <v>190003</v>
      </c>
      <c r="F141" s="191">
        <v>1894.57</v>
      </c>
      <c r="G141" s="180">
        <v>0</v>
      </c>
      <c r="H141" s="180">
        <v>0</v>
      </c>
      <c r="I141" s="126"/>
      <c r="J141" s="181"/>
    </row>
    <row r="142" spans="1:12" s="15" customFormat="1" x14ac:dyDescent="0.25">
      <c r="A142" s="166"/>
      <c r="B142" s="166"/>
      <c r="C142" s="53">
        <v>32224</v>
      </c>
      <c r="D142" s="51" t="s">
        <v>163</v>
      </c>
      <c r="E142" s="70">
        <v>12151</v>
      </c>
      <c r="F142" s="188">
        <v>2624.12</v>
      </c>
      <c r="G142" s="54">
        <v>0</v>
      </c>
      <c r="H142" s="54">
        <v>0</v>
      </c>
      <c r="I142" s="112"/>
      <c r="J142" s="65"/>
    </row>
    <row r="143" spans="1:12" s="49" customFormat="1" x14ac:dyDescent="0.25">
      <c r="B143" s="52"/>
      <c r="C143" s="53"/>
      <c r="D143" s="51"/>
      <c r="E143" s="70"/>
      <c r="F143" s="188"/>
      <c r="G143" s="54">
        <v>0</v>
      </c>
      <c r="H143" s="54">
        <v>0</v>
      </c>
      <c r="I143" s="112" t="e">
        <f t="shared" si="4"/>
        <v>#DIV/0!</v>
      </c>
      <c r="J143" s="65"/>
    </row>
    <row r="144" spans="1:12" s="15" customFormat="1" x14ac:dyDescent="0.25">
      <c r="B144" s="246" t="s">
        <v>65</v>
      </c>
      <c r="C144" s="247"/>
      <c r="D144" s="25" t="s">
        <v>112</v>
      </c>
      <c r="E144" s="136"/>
      <c r="F144" s="188"/>
      <c r="G144" s="210">
        <v>0</v>
      </c>
      <c r="H144" s="137">
        <v>0</v>
      </c>
      <c r="I144" s="112" t="e">
        <f t="shared" si="4"/>
        <v>#DIV/0!</v>
      </c>
      <c r="J144" s="110">
        <f t="shared" si="5"/>
        <v>0</v>
      </c>
    </row>
    <row r="145" spans="2:12" s="15" customFormat="1" x14ac:dyDescent="0.25">
      <c r="B145" s="240" t="s">
        <v>32</v>
      </c>
      <c r="C145" s="241"/>
      <c r="D145" s="107" t="s">
        <v>33</v>
      </c>
      <c r="E145" s="136"/>
      <c r="F145" s="188"/>
      <c r="G145" s="210">
        <v>0</v>
      </c>
      <c r="H145" s="137">
        <v>0</v>
      </c>
      <c r="I145" s="112" t="e">
        <f t="shared" si="4"/>
        <v>#DIV/0!</v>
      </c>
      <c r="J145" s="110">
        <f t="shared" si="5"/>
        <v>0</v>
      </c>
      <c r="K145" s="50"/>
    </row>
    <row r="146" spans="2:12" s="15" customFormat="1" x14ac:dyDescent="0.25">
      <c r="B146" s="240" t="s">
        <v>145</v>
      </c>
      <c r="C146" s="241"/>
      <c r="D146" s="141" t="s">
        <v>113</v>
      </c>
      <c r="E146" s="136"/>
      <c r="F146" s="192">
        <f>SUM(F147:F148)</f>
        <v>333.76</v>
      </c>
      <c r="G146" s="205">
        <v>0</v>
      </c>
      <c r="H146" s="129">
        <v>0</v>
      </c>
      <c r="I146" s="112">
        <f t="shared" si="4"/>
        <v>0</v>
      </c>
      <c r="J146" s="110">
        <f t="shared" si="5"/>
        <v>0</v>
      </c>
    </row>
    <row r="147" spans="2:12" s="15" customFormat="1" x14ac:dyDescent="0.25">
      <c r="B147" s="145">
        <v>300</v>
      </c>
      <c r="C147" s="146">
        <v>3291</v>
      </c>
      <c r="D147" s="120" t="s">
        <v>114</v>
      </c>
      <c r="E147" s="136">
        <v>110</v>
      </c>
      <c r="F147" s="188">
        <f t="shared" si="8"/>
        <v>0</v>
      </c>
      <c r="G147" s="210">
        <v>0</v>
      </c>
      <c r="H147" s="137">
        <v>0</v>
      </c>
      <c r="I147" s="112" t="e">
        <f t="shared" si="4"/>
        <v>#DIV/0!</v>
      </c>
      <c r="J147" s="110">
        <f t="shared" si="5"/>
        <v>0</v>
      </c>
      <c r="L147" s="15">
        <v>0</v>
      </c>
    </row>
    <row r="148" spans="2:12" s="15" customFormat="1" x14ac:dyDescent="0.25">
      <c r="B148" s="145">
        <v>302</v>
      </c>
      <c r="C148" s="146">
        <v>3299</v>
      </c>
      <c r="D148" s="120" t="s">
        <v>115</v>
      </c>
      <c r="E148" s="136">
        <v>110</v>
      </c>
      <c r="F148" s="188">
        <v>333.76</v>
      </c>
      <c r="G148" s="204">
        <v>0</v>
      </c>
      <c r="H148" s="123">
        <v>0</v>
      </c>
      <c r="I148" s="112">
        <f t="shared" si="4"/>
        <v>0</v>
      </c>
      <c r="J148" s="110">
        <f t="shared" si="5"/>
        <v>0</v>
      </c>
      <c r="L148" s="15">
        <v>0</v>
      </c>
    </row>
    <row r="149" spans="2:12" s="15" customFormat="1" x14ac:dyDescent="0.25">
      <c r="B149" s="140"/>
      <c r="C149" s="36"/>
      <c r="D149" s="16" t="s">
        <v>115</v>
      </c>
      <c r="E149" s="136">
        <v>110</v>
      </c>
      <c r="F149" s="188">
        <f t="shared" si="8"/>
        <v>0</v>
      </c>
      <c r="G149" s="210">
        <v>0</v>
      </c>
      <c r="H149" s="137">
        <v>0</v>
      </c>
      <c r="I149" s="112" t="e">
        <f t="shared" si="4"/>
        <v>#DIV/0!</v>
      </c>
      <c r="J149" s="110">
        <f t="shared" si="5"/>
        <v>0</v>
      </c>
    </row>
    <row r="150" spans="2:12" s="51" customFormat="1" x14ac:dyDescent="0.25">
      <c r="B150" s="52"/>
      <c r="C150" s="53"/>
      <c r="E150" s="70"/>
      <c r="F150" s="188"/>
      <c r="G150" s="54">
        <v>0</v>
      </c>
      <c r="H150" s="54">
        <v>0</v>
      </c>
      <c r="I150" s="112" t="e">
        <f t="shared" si="4"/>
        <v>#DIV/0!</v>
      </c>
      <c r="J150" s="65">
        <f t="shared" si="5"/>
        <v>0</v>
      </c>
    </row>
    <row r="151" spans="2:12" x14ac:dyDescent="0.25">
      <c r="B151" s="246" t="s">
        <v>65</v>
      </c>
      <c r="C151" s="247"/>
      <c r="D151" s="26" t="s">
        <v>66</v>
      </c>
      <c r="E151" s="132"/>
      <c r="F151" s="188"/>
      <c r="G151" s="206">
        <v>0</v>
      </c>
      <c r="H151" s="131">
        <v>0</v>
      </c>
      <c r="I151" s="112" t="e">
        <f t="shared" si="4"/>
        <v>#DIV/0!</v>
      </c>
      <c r="J151" s="110">
        <f t="shared" si="5"/>
        <v>0</v>
      </c>
    </row>
    <row r="152" spans="2:12" x14ac:dyDescent="0.25">
      <c r="B152" s="246" t="s">
        <v>76</v>
      </c>
      <c r="C152" s="247"/>
      <c r="D152" s="26" t="s">
        <v>77</v>
      </c>
      <c r="E152" s="132"/>
      <c r="F152" s="188"/>
      <c r="G152" s="207">
        <v>0</v>
      </c>
      <c r="H152" s="133">
        <v>0</v>
      </c>
      <c r="I152" s="112" t="e">
        <f t="shared" si="4"/>
        <v>#DIV/0!</v>
      </c>
      <c r="J152" s="110">
        <f t="shared" si="5"/>
        <v>0</v>
      </c>
    </row>
    <row r="153" spans="2:12" x14ac:dyDescent="0.25">
      <c r="B153" s="240" t="s">
        <v>78</v>
      </c>
      <c r="C153" s="241"/>
      <c r="D153" s="107" t="s">
        <v>79</v>
      </c>
      <c r="E153" s="132"/>
      <c r="F153" s="189">
        <v>0</v>
      </c>
      <c r="G153" s="206">
        <v>0</v>
      </c>
      <c r="H153" s="131">
        <v>0</v>
      </c>
      <c r="I153" s="112" t="e">
        <f t="shared" si="4"/>
        <v>#DIV/0!</v>
      </c>
      <c r="J153" s="110">
        <f t="shared" si="5"/>
        <v>0</v>
      </c>
    </row>
    <row r="154" spans="2:12" x14ac:dyDescent="0.25">
      <c r="B154" s="113" t="s">
        <v>36</v>
      </c>
      <c r="C154" s="113" t="s">
        <v>37</v>
      </c>
      <c r="D154" s="107"/>
      <c r="E154" s="108"/>
      <c r="F154" s="188">
        <v>0</v>
      </c>
      <c r="G154" s="201">
        <v>0</v>
      </c>
      <c r="H154" s="111">
        <v>0</v>
      </c>
      <c r="I154" s="112" t="e">
        <f t="shared" si="4"/>
        <v>#DIV/0!</v>
      </c>
      <c r="J154" s="110">
        <f t="shared" si="5"/>
        <v>0</v>
      </c>
    </row>
    <row r="155" spans="2:12" x14ac:dyDescent="0.25">
      <c r="B155" s="147">
        <v>307</v>
      </c>
      <c r="C155" s="147">
        <v>4241</v>
      </c>
      <c r="D155" s="26" t="s">
        <v>79</v>
      </c>
      <c r="E155" s="128">
        <v>51034</v>
      </c>
      <c r="F155" s="188">
        <v>0</v>
      </c>
      <c r="G155" s="207">
        <v>0</v>
      </c>
      <c r="H155" s="133">
        <v>0</v>
      </c>
      <c r="I155" s="112" t="e">
        <f t="shared" si="4"/>
        <v>#DIV/0!</v>
      </c>
      <c r="J155" s="110">
        <f t="shared" ref="J155:J253" si="9">IFERROR(H155/G155*100,0)</f>
        <v>0</v>
      </c>
      <c r="K155" s="13"/>
      <c r="L155">
        <v>157.27000000000001</v>
      </c>
    </row>
    <row r="156" spans="2:12" x14ac:dyDescent="0.25">
      <c r="B156" s="56"/>
      <c r="C156" s="56"/>
      <c r="D156" s="48"/>
      <c r="E156" s="68"/>
      <c r="F156" s="193"/>
      <c r="G156" s="57"/>
      <c r="H156" s="57"/>
      <c r="I156" s="112"/>
      <c r="J156" s="65"/>
      <c r="K156" s="13"/>
    </row>
    <row r="157" spans="2:12" s="222" customFormat="1" x14ac:dyDescent="0.25">
      <c r="B157" s="224" t="s">
        <v>65</v>
      </c>
      <c r="C157" s="223"/>
      <c r="D157" s="224" t="s">
        <v>112</v>
      </c>
      <c r="E157" s="225"/>
      <c r="F157" s="188"/>
      <c r="G157" s="226"/>
      <c r="H157" s="226"/>
      <c r="I157" s="112"/>
      <c r="J157" s="175"/>
      <c r="K157" s="227"/>
    </row>
    <row r="158" spans="2:12" s="228" customFormat="1" x14ac:dyDescent="0.25">
      <c r="B158" s="230" t="s">
        <v>116</v>
      </c>
      <c r="C158" s="229"/>
      <c r="D158" s="230" t="s">
        <v>33</v>
      </c>
      <c r="E158" s="231"/>
      <c r="F158" s="191"/>
      <c r="G158" s="232"/>
      <c r="H158" s="232"/>
      <c r="I158" s="126"/>
      <c r="J158" s="181"/>
      <c r="K158" s="233"/>
    </row>
    <row r="159" spans="2:12" x14ac:dyDescent="0.25">
      <c r="B159" s="48" t="s">
        <v>210</v>
      </c>
      <c r="C159" s="56"/>
      <c r="D159" s="48" t="s">
        <v>211</v>
      </c>
      <c r="E159" s="68"/>
      <c r="F159" s="193">
        <v>0</v>
      </c>
      <c r="G159" s="57">
        <v>0</v>
      </c>
      <c r="H159" s="57">
        <v>0</v>
      </c>
      <c r="I159" s="112" t="e">
        <f t="shared" ref="I159:I239" si="10">(H159/F159)*100</f>
        <v>#DIV/0!</v>
      </c>
      <c r="J159" s="65">
        <f t="shared" si="9"/>
        <v>0</v>
      </c>
      <c r="K159" s="13"/>
    </row>
    <row r="160" spans="2:12" s="228" customFormat="1" x14ac:dyDescent="0.25">
      <c r="B160" s="229"/>
      <c r="C160" s="234">
        <v>31111</v>
      </c>
      <c r="D160" s="234" t="s">
        <v>61</v>
      </c>
      <c r="E160" s="231">
        <v>53</v>
      </c>
      <c r="F160" s="191"/>
      <c r="G160" s="232"/>
      <c r="H160" s="232">
        <v>9577.09</v>
      </c>
      <c r="I160" s="126"/>
      <c r="J160" s="181"/>
      <c r="K160" s="233"/>
    </row>
    <row r="161" spans="2:11" s="228" customFormat="1" x14ac:dyDescent="0.25">
      <c r="B161" s="229"/>
      <c r="C161" s="229">
        <v>31219</v>
      </c>
      <c r="D161" s="234" t="s">
        <v>62</v>
      </c>
      <c r="E161" s="231">
        <v>53</v>
      </c>
      <c r="F161" s="191"/>
      <c r="G161" s="232"/>
      <c r="H161" s="232">
        <v>220.72</v>
      </c>
      <c r="I161" s="126"/>
      <c r="J161" s="181"/>
      <c r="K161" s="233"/>
    </row>
    <row r="162" spans="2:11" s="228" customFormat="1" x14ac:dyDescent="0.25">
      <c r="B162" s="229"/>
      <c r="C162" s="229">
        <v>31321</v>
      </c>
      <c r="D162" s="234" t="s">
        <v>63</v>
      </c>
      <c r="E162" s="231">
        <v>53</v>
      </c>
      <c r="F162" s="191"/>
      <c r="G162" s="232"/>
      <c r="H162" s="232">
        <v>1538.09</v>
      </c>
      <c r="I162" s="126"/>
      <c r="J162" s="181"/>
      <c r="K162" s="233"/>
    </row>
    <row r="163" spans="2:11" s="228" customFormat="1" ht="14.25" customHeight="1" x14ac:dyDescent="0.25">
      <c r="B163" s="229"/>
      <c r="C163" s="229">
        <v>32111</v>
      </c>
      <c r="D163" s="234" t="s">
        <v>39</v>
      </c>
      <c r="E163" s="231">
        <v>53</v>
      </c>
      <c r="F163" s="191"/>
      <c r="G163" s="232"/>
      <c r="H163" s="232">
        <v>0</v>
      </c>
      <c r="I163" s="126"/>
      <c r="J163" s="181"/>
      <c r="K163" s="233"/>
    </row>
    <row r="164" spans="2:11" s="228" customFormat="1" x14ac:dyDescent="0.25">
      <c r="B164" s="229"/>
      <c r="C164" s="229">
        <v>32121</v>
      </c>
      <c r="D164" s="234" t="s">
        <v>133</v>
      </c>
      <c r="E164" s="231">
        <v>53</v>
      </c>
      <c r="F164" s="191"/>
      <c r="G164" s="232"/>
      <c r="H164" s="232">
        <v>1071.8399999999999</v>
      </c>
      <c r="I164" s="126"/>
      <c r="J164" s="181"/>
      <c r="K164" s="233"/>
    </row>
    <row r="165" spans="2:11" s="228" customFormat="1" x14ac:dyDescent="0.25">
      <c r="B165" s="229"/>
      <c r="C165" s="229">
        <v>32224</v>
      </c>
      <c r="D165" s="234" t="s">
        <v>212</v>
      </c>
      <c r="E165" s="231">
        <v>41</v>
      </c>
      <c r="F165" s="191"/>
      <c r="G165" s="232"/>
      <c r="H165" s="232">
        <v>482.27</v>
      </c>
      <c r="I165" s="126"/>
      <c r="J165" s="181"/>
      <c r="K165" s="233"/>
    </row>
    <row r="166" spans="2:11" s="222" customFormat="1" x14ac:dyDescent="0.25">
      <c r="B166" s="223"/>
      <c r="C166" s="223">
        <v>31216</v>
      </c>
      <c r="D166" s="235" t="s">
        <v>213</v>
      </c>
      <c r="E166" s="225">
        <v>53</v>
      </c>
      <c r="F166" s="188"/>
      <c r="G166" s="226"/>
      <c r="H166" s="226"/>
      <c r="I166" s="112"/>
      <c r="J166" s="175"/>
      <c r="K166" s="227"/>
    </row>
    <row r="167" spans="2:11" s="228" customFormat="1" x14ac:dyDescent="0.25">
      <c r="B167" s="229"/>
      <c r="C167" s="229">
        <v>32211</v>
      </c>
      <c r="D167" s="234" t="s">
        <v>214</v>
      </c>
      <c r="E167" s="231">
        <v>41</v>
      </c>
      <c r="F167" s="191"/>
      <c r="G167" s="232"/>
      <c r="H167" s="232"/>
      <c r="I167" s="126"/>
      <c r="J167" s="181"/>
      <c r="K167" s="233"/>
    </row>
    <row r="168" spans="2:11" s="228" customFormat="1" x14ac:dyDescent="0.25">
      <c r="B168" s="229"/>
      <c r="C168" s="229">
        <v>32219</v>
      </c>
      <c r="D168" s="234" t="s">
        <v>215</v>
      </c>
      <c r="E168" s="231">
        <v>41</v>
      </c>
      <c r="F168" s="191"/>
      <c r="G168" s="232"/>
      <c r="H168" s="232"/>
      <c r="I168" s="126"/>
      <c r="J168" s="181"/>
      <c r="K168" s="233"/>
    </row>
    <row r="169" spans="2:11" s="228" customFormat="1" x14ac:dyDescent="0.25">
      <c r="B169" s="229"/>
      <c r="C169" s="229"/>
      <c r="D169" s="230"/>
      <c r="E169" s="231"/>
      <c r="F169" s="191"/>
      <c r="G169" s="232"/>
      <c r="H169" s="232"/>
      <c r="I169" s="126"/>
      <c r="J169" s="181"/>
      <c r="K169" s="233"/>
    </row>
    <row r="170" spans="2:11" s="228" customFormat="1" x14ac:dyDescent="0.25">
      <c r="B170" s="229"/>
      <c r="C170" s="229"/>
      <c r="D170" s="230"/>
      <c r="E170" s="231"/>
      <c r="F170" s="191"/>
      <c r="G170" s="232"/>
      <c r="H170" s="232"/>
      <c r="I170" s="126"/>
      <c r="J170" s="181"/>
      <c r="K170" s="233"/>
    </row>
    <row r="171" spans="2:11" x14ac:dyDescent="0.25">
      <c r="B171" s="56"/>
      <c r="C171" s="56"/>
      <c r="D171" s="48"/>
      <c r="E171" s="68"/>
      <c r="F171" s="193"/>
      <c r="G171" s="57"/>
      <c r="H171" s="57"/>
      <c r="I171" s="112"/>
      <c r="J171" s="65"/>
      <c r="K171" s="13"/>
    </row>
    <row r="172" spans="2:11" x14ac:dyDescent="0.25">
      <c r="B172" s="143" t="s">
        <v>65</v>
      </c>
      <c r="C172" s="148"/>
      <c r="D172" s="26" t="s">
        <v>66</v>
      </c>
      <c r="E172" s="132"/>
      <c r="F172" s="191">
        <v>0</v>
      </c>
      <c r="G172" s="206">
        <v>0</v>
      </c>
      <c r="H172" s="131">
        <v>0</v>
      </c>
      <c r="I172" s="112" t="e">
        <f t="shared" ref="I172:I177" si="11">(H172/F172)*100</f>
        <v>#DIV/0!</v>
      </c>
      <c r="J172" s="110">
        <f t="shared" ref="J172:J177" si="12">IFERROR(H172/G172*100,0)</f>
        <v>0</v>
      </c>
      <c r="K172" s="13"/>
    </row>
    <row r="173" spans="2:11" x14ac:dyDescent="0.25">
      <c r="B173" s="143" t="s">
        <v>32</v>
      </c>
      <c r="C173" s="148"/>
      <c r="D173" s="26" t="s">
        <v>33</v>
      </c>
      <c r="E173" s="132"/>
      <c r="F173" s="188">
        <v>0</v>
      </c>
      <c r="G173" s="207">
        <v>0</v>
      </c>
      <c r="H173" s="133">
        <v>0</v>
      </c>
      <c r="I173" s="112" t="e">
        <f t="shared" si="11"/>
        <v>#DIV/0!</v>
      </c>
      <c r="J173" s="110">
        <f t="shared" si="12"/>
        <v>0</v>
      </c>
      <c r="K173" s="13"/>
    </row>
    <row r="174" spans="2:11" x14ac:dyDescent="0.25">
      <c r="B174" s="143" t="s">
        <v>182</v>
      </c>
      <c r="C174" s="148"/>
      <c r="D174" s="107" t="s">
        <v>183</v>
      </c>
      <c r="E174" s="132"/>
      <c r="F174" s="188">
        <v>0</v>
      </c>
      <c r="G174" s="206">
        <v>0</v>
      </c>
      <c r="H174" s="131">
        <v>0</v>
      </c>
      <c r="I174" s="112" t="e">
        <f t="shared" si="11"/>
        <v>#DIV/0!</v>
      </c>
      <c r="J174" s="110">
        <f t="shared" si="12"/>
        <v>0</v>
      </c>
    </row>
    <row r="175" spans="2:11" x14ac:dyDescent="0.25">
      <c r="B175" s="113" t="s">
        <v>36</v>
      </c>
      <c r="C175" s="113" t="s">
        <v>37</v>
      </c>
      <c r="D175" s="107"/>
      <c r="E175" s="108"/>
      <c r="F175" s="188">
        <v>0</v>
      </c>
      <c r="G175" s="201">
        <v>0</v>
      </c>
      <c r="H175" s="111">
        <v>0</v>
      </c>
      <c r="I175" s="112" t="e">
        <f t="shared" si="11"/>
        <v>#DIV/0!</v>
      </c>
      <c r="J175" s="110">
        <f t="shared" si="12"/>
        <v>0</v>
      </c>
    </row>
    <row r="176" spans="2:11" x14ac:dyDescent="0.25">
      <c r="B176" s="147">
        <v>317</v>
      </c>
      <c r="C176" s="147">
        <v>32372</v>
      </c>
      <c r="D176" s="22" t="s">
        <v>90</v>
      </c>
      <c r="E176" s="127">
        <v>110</v>
      </c>
      <c r="F176" s="188">
        <v>0</v>
      </c>
      <c r="G176" s="204">
        <v>0</v>
      </c>
      <c r="H176" s="123">
        <v>0</v>
      </c>
      <c r="I176" s="112" t="e">
        <f t="shared" si="11"/>
        <v>#DIV/0!</v>
      </c>
      <c r="J176" s="110">
        <f t="shared" si="12"/>
        <v>0</v>
      </c>
    </row>
    <row r="177" spans="2:14" x14ac:dyDescent="0.25">
      <c r="B177" s="149"/>
      <c r="C177" s="149"/>
      <c r="D177" s="115"/>
      <c r="E177" s="118"/>
      <c r="F177" s="188">
        <v>0</v>
      </c>
      <c r="G177" s="202">
        <v>0</v>
      </c>
      <c r="H177" s="117">
        <v>0</v>
      </c>
      <c r="I177" s="112" t="e">
        <f t="shared" si="11"/>
        <v>#DIV/0!</v>
      </c>
      <c r="J177" s="110">
        <f t="shared" si="12"/>
        <v>0</v>
      </c>
    </row>
    <row r="178" spans="2:14" x14ac:dyDescent="0.25">
      <c r="B178" s="143" t="s">
        <v>65</v>
      </c>
      <c r="C178" s="148"/>
      <c r="D178" s="26" t="s">
        <v>66</v>
      </c>
      <c r="E178" s="132"/>
      <c r="F178" s="191">
        <v>0</v>
      </c>
      <c r="G178" s="206">
        <v>0</v>
      </c>
      <c r="H178" s="131">
        <v>0</v>
      </c>
      <c r="I178" s="112" t="e">
        <f t="shared" ref="I178:I180" si="13">(H178/F178)*100</f>
        <v>#DIV/0!</v>
      </c>
      <c r="J178" s="110">
        <f t="shared" ref="J178:J180" si="14">IFERROR(H178/G178*100,0)</f>
        <v>0</v>
      </c>
    </row>
    <row r="179" spans="2:14" x14ac:dyDescent="0.25">
      <c r="B179" s="143" t="s">
        <v>32</v>
      </c>
      <c r="C179" s="148"/>
      <c r="D179" s="26" t="s">
        <v>33</v>
      </c>
      <c r="E179" s="132"/>
      <c r="F179" s="188">
        <v>0</v>
      </c>
      <c r="G179" s="207">
        <v>0</v>
      </c>
      <c r="H179" s="133">
        <v>0</v>
      </c>
      <c r="I179" s="112" t="e">
        <f t="shared" si="13"/>
        <v>#DIV/0!</v>
      </c>
      <c r="J179" s="110">
        <f t="shared" si="14"/>
        <v>0</v>
      </c>
    </row>
    <row r="180" spans="2:14" x14ac:dyDescent="0.25">
      <c r="B180" s="143" t="s">
        <v>173</v>
      </c>
      <c r="C180" s="148"/>
      <c r="D180" s="107" t="s">
        <v>184</v>
      </c>
      <c r="E180" s="132"/>
      <c r="F180" s="188">
        <v>0</v>
      </c>
      <c r="G180" s="206">
        <v>0</v>
      </c>
      <c r="H180" s="131">
        <v>0</v>
      </c>
      <c r="I180" s="112" t="e">
        <f t="shared" si="13"/>
        <v>#DIV/0!</v>
      </c>
      <c r="J180" s="110">
        <f t="shared" si="14"/>
        <v>0</v>
      </c>
    </row>
    <row r="181" spans="2:14" x14ac:dyDescent="0.25">
      <c r="B181" s="113" t="s">
        <v>36</v>
      </c>
      <c r="C181" s="113" t="s">
        <v>37</v>
      </c>
      <c r="D181" s="107"/>
      <c r="E181" s="108"/>
      <c r="F181" s="188">
        <v>0</v>
      </c>
      <c r="G181" s="201">
        <v>0</v>
      </c>
      <c r="H181" s="111">
        <v>0</v>
      </c>
      <c r="I181" s="112" t="e">
        <f t="shared" si="10"/>
        <v>#DIV/0!</v>
      </c>
      <c r="J181" s="110">
        <f t="shared" ref="J181:J182" si="15">IFERROR(H181/G181*100,0)</f>
        <v>0</v>
      </c>
    </row>
    <row r="182" spans="2:14" x14ac:dyDescent="0.25">
      <c r="B182" s="147" t="s">
        <v>162</v>
      </c>
      <c r="C182" s="147">
        <v>3224</v>
      </c>
      <c r="D182" s="22" t="s">
        <v>163</v>
      </c>
      <c r="E182" s="127">
        <v>510391</v>
      </c>
      <c r="F182" s="188">
        <v>0</v>
      </c>
      <c r="G182" s="204">
        <v>0</v>
      </c>
      <c r="H182" s="123">
        <v>25323.84</v>
      </c>
      <c r="I182" s="112" t="e">
        <f t="shared" si="10"/>
        <v>#DIV/0!</v>
      </c>
      <c r="J182" s="110">
        <f t="shared" si="15"/>
        <v>0</v>
      </c>
      <c r="K182" s="13"/>
    </row>
    <row r="183" spans="2:14" x14ac:dyDescent="0.25">
      <c r="B183" s="56"/>
      <c r="C183" s="56"/>
      <c r="D183" s="48"/>
      <c r="E183" s="68"/>
      <c r="F183" s="188">
        <v>0</v>
      </c>
      <c r="G183" s="57">
        <v>0</v>
      </c>
      <c r="H183" s="57">
        <v>0</v>
      </c>
      <c r="I183" s="112" t="e">
        <f t="shared" si="10"/>
        <v>#DIV/0!</v>
      </c>
      <c r="J183" s="65"/>
      <c r="K183" s="13"/>
    </row>
    <row r="184" spans="2:14" x14ac:dyDescent="0.25">
      <c r="B184" s="56"/>
      <c r="C184" s="56"/>
      <c r="D184" s="48"/>
      <c r="E184" s="68"/>
      <c r="F184" s="188">
        <v>0</v>
      </c>
      <c r="G184" s="57">
        <v>0</v>
      </c>
      <c r="H184" s="57">
        <v>0</v>
      </c>
      <c r="I184" s="112" t="e">
        <f t="shared" si="10"/>
        <v>#DIV/0!</v>
      </c>
      <c r="J184" s="65"/>
      <c r="K184" s="13"/>
    </row>
    <row r="185" spans="2:14" x14ac:dyDescent="0.25">
      <c r="B185" s="246" t="s">
        <v>65</v>
      </c>
      <c r="C185" s="247"/>
      <c r="D185" s="26" t="s">
        <v>66</v>
      </c>
      <c r="E185" s="132"/>
      <c r="F185" s="188">
        <v>0</v>
      </c>
      <c r="G185" s="206">
        <v>0</v>
      </c>
      <c r="H185" s="131">
        <v>0</v>
      </c>
      <c r="I185" s="112" t="e">
        <f t="shared" si="10"/>
        <v>#DIV/0!</v>
      </c>
      <c r="J185" s="110">
        <f t="shared" ref="J185:J191" si="16">IFERROR(H185/G185*100,0)</f>
        <v>0</v>
      </c>
    </row>
    <row r="186" spans="2:14" x14ac:dyDescent="0.25">
      <c r="B186" s="246" t="s">
        <v>32</v>
      </c>
      <c r="C186" s="247"/>
      <c r="D186" s="26" t="s">
        <v>77</v>
      </c>
      <c r="E186" s="132"/>
      <c r="F186" s="188"/>
      <c r="G186" s="207">
        <v>0</v>
      </c>
      <c r="H186" s="133">
        <v>0</v>
      </c>
      <c r="I186" s="112" t="e">
        <f t="shared" si="10"/>
        <v>#DIV/0!</v>
      </c>
      <c r="J186" s="110">
        <f t="shared" si="16"/>
        <v>0</v>
      </c>
    </row>
    <row r="187" spans="2:14" x14ac:dyDescent="0.25">
      <c r="B187" s="240" t="s">
        <v>174</v>
      </c>
      <c r="C187" s="241"/>
      <c r="D187" s="107" t="s">
        <v>175</v>
      </c>
      <c r="E187" s="132"/>
      <c r="F187" s="188">
        <f t="shared" ref="F187:F224" si="17">SUM(L187/7.5345)</f>
        <v>0</v>
      </c>
      <c r="G187" s="206">
        <v>0</v>
      </c>
      <c r="H187" s="131"/>
      <c r="I187" s="112" t="e">
        <f t="shared" si="10"/>
        <v>#DIV/0!</v>
      </c>
      <c r="J187" s="110">
        <f t="shared" si="16"/>
        <v>0</v>
      </c>
    </row>
    <row r="188" spans="2:14" x14ac:dyDescent="0.25">
      <c r="B188" s="113" t="s">
        <v>36</v>
      </c>
      <c r="C188" s="113" t="s">
        <v>37</v>
      </c>
      <c r="D188" s="107"/>
      <c r="E188" s="108"/>
      <c r="F188" s="188"/>
      <c r="G188" s="201">
        <v>0</v>
      </c>
      <c r="H188" s="111">
        <v>0</v>
      </c>
      <c r="I188" s="112" t="e">
        <f t="shared" si="10"/>
        <v>#DIV/0!</v>
      </c>
      <c r="J188" s="110">
        <f t="shared" si="16"/>
        <v>0</v>
      </c>
    </row>
    <row r="189" spans="2:14" x14ac:dyDescent="0.25">
      <c r="B189" s="22" t="s">
        <v>164</v>
      </c>
      <c r="C189" s="22">
        <v>3812</v>
      </c>
      <c r="D189" s="22" t="s">
        <v>165</v>
      </c>
      <c r="E189" s="127">
        <v>5119</v>
      </c>
      <c r="F189" s="188">
        <f t="shared" si="17"/>
        <v>0</v>
      </c>
      <c r="G189" s="204">
        <v>0</v>
      </c>
      <c r="H189" s="123">
        <v>672.16</v>
      </c>
      <c r="I189" s="112" t="e">
        <f t="shared" si="10"/>
        <v>#DIV/0!</v>
      </c>
      <c r="J189" s="110">
        <f t="shared" si="16"/>
        <v>0</v>
      </c>
      <c r="K189" s="13"/>
    </row>
    <row r="190" spans="2:14" x14ac:dyDescent="0.25">
      <c r="B190" s="56"/>
      <c r="C190" s="56"/>
      <c r="D190" s="48"/>
      <c r="E190" s="68"/>
      <c r="F190" s="68"/>
      <c r="G190" s="57">
        <v>0</v>
      </c>
      <c r="H190" s="57">
        <v>0</v>
      </c>
      <c r="I190" s="112" t="e">
        <f t="shared" si="10"/>
        <v>#DIV/0!</v>
      </c>
      <c r="J190" s="65">
        <f t="shared" si="16"/>
        <v>0</v>
      </c>
      <c r="K190" s="13"/>
    </row>
    <row r="191" spans="2:14" s="56" customFormat="1" x14ac:dyDescent="0.25">
      <c r="D191" s="48"/>
      <c r="E191" s="48"/>
      <c r="F191" s="48"/>
      <c r="G191" s="57">
        <v>0</v>
      </c>
      <c r="H191" s="57">
        <v>0</v>
      </c>
      <c r="I191" s="112" t="e">
        <f t="shared" si="10"/>
        <v>#DIV/0!</v>
      </c>
      <c r="J191" s="65">
        <f t="shared" si="16"/>
        <v>0</v>
      </c>
      <c r="K191" s="57"/>
    </row>
    <row r="192" spans="2:14" x14ac:dyDescent="0.25">
      <c r="B192" s="248" t="s">
        <v>147</v>
      </c>
      <c r="C192" s="249"/>
      <c r="D192" s="24" t="s">
        <v>117</v>
      </c>
      <c r="E192" s="92"/>
      <c r="F192" s="194"/>
      <c r="G192" s="213">
        <v>0</v>
      </c>
      <c r="H192" s="11">
        <v>0</v>
      </c>
      <c r="I192" s="94" t="e">
        <f t="shared" si="10"/>
        <v>#DIV/0!</v>
      </c>
      <c r="J192" s="62">
        <f t="shared" si="9"/>
        <v>0</v>
      </c>
      <c r="K192" s="13"/>
      <c r="L192" s="55"/>
      <c r="M192" s="55"/>
      <c r="N192" s="55"/>
    </row>
    <row r="193" spans="2:14" x14ac:dyDescent="0.25">
      <c r="B193" s="248" t="s">
        <v>32</v>
      </c>
      <c r="C193" s="249"/>
      <c r="D193" s="24" t="s">
        <v>33</v>
      </c>
      <c r="E193" s="92"/>
      <c r="F193" s="195"/>
      <c r="G193" s="213">
        <v>0</v>
      </c>
      <c r="H193" s="11">
        <v>0</v>
      </c>
      <c r="I193" s="94" t="e">
        <f t="shared" si="10"/>
        <v>#DIV/0!</v>
      </c>
      <c r="J193" s="62">
        <f t="shared" si="9"/>
        <v>0</v>
      </c>
      <c r="K193" s="13"/>
      <c r="L193" s="55"/>
      <c r="M193" s="55"/>
      <c r="N193" s="55"/>
    </row>
    <row r="194" spans="2:14" x14ac:dyDescent="0.25">
      <c r="B194" s="39" t="s">
        <v>118</v>
      </c>
      <c r="C194" s="58"/>
      <c r="D194" s="59"/>
      <c r="E194" s="92"/>
      <c r="F194" s="195">
        <f t="shared" si="17"/>
        <v>0</v>
      </c>
      <c r="G194" s="213">
        <v>0</v>
      </c>
      <c r="H194" s="11">
        <v>0</v>
      </c>
      <c r="I194" s="94" t="e">
        <f t="shared" si="10"/>
        <v>#DIV/0!</v>
      </c>
      <c r="J194" s="62">
        <f t="shared" si="9"/>
        <v>0</v>
      </c>
      <c r="K194" s="13"/>
      <c r="L194" s="55"/>
      <c r="M194" s="55"/>
      <c r="N194" s="55"/>
    </row>
    <row r="195" spans="2:14" x14ac:dyDescent="0.25">
      <c r="B195" s="2">
        <v>281</v>
      </c>
      <c r="C195" s="2">
        <v>3111</v>
      </c>
      <c r="D195" s="2" t="s">
        <v>61</v>
      </c>
      <c r="E195" s="67">
        <v>110</v>
      </c>
      <c r="F195" s="195">
        <f t="shared" si="17"/>
        <v>0</v>
      </c>
      <c r="G195" s="214">
        <v>0</v>
      </c>
      <c r="H195" s="8">
        <v>0</v>
      </c>
      <c r="I195" s="94" t="e">
        <f t="shared" si="10"/>
        <v>#DIV/0!</v>
      </c>
      <c r="J195" s="62">
        <f t="shared" si="9"/>
        <v>0</v>
      </c>
      <c r="K195" s="13"/>
      <c r="L195" s="55"/>
      <c r="M195" s="55"/>
      <c r="N195" s="55"/>
    </row>
    <row r="196" spans="2:14" x14ac:dyDescent="0.25">
      <c r="B196" s="2">
        <v>282</v>
      </c>
      <c r="C196" s="2">
        <v>3121</v>
      </c>
      <c r="D196" s="2" t="s">
        <v>119</v>
      </c>
      <c r="E196" s="67">
        <v>110</v>
      </c>
      <c r="F196" s="195">
        <f t="shared" si="17"/>
        <v>0</v>
      </c>
      <c r="G196" s="214">
        <v>0</v>
      </c>
      <c r="H196" s="8">
        <v>0</v>
      </c>
      <c r="I196" s="94" t="e">
        <f t="shared" si="10"/>
        <v>#DIV/0!</v>
      </c>
      <c r="J196" s="62">
        <f t="shared" si="9"/>
        <v>0</v>
      </c>
      <c r="K196" s="13"/>
      <c r="L196" s="55"/>
      <c r="M196" s="55"/>
      <c r="N196" s="55"/>
    </row>
    <row r="197" spans="2:14" x14ac:dyDescent="0.25">
      <c r="B197" s="2">
        <v>283</v>
      </c>
      <c r="C197" s="2">
        <v>3132</v>
      </c>
      <c r="D197" s="2" t="s">
        <v>120</v>
      </c>
      <c r="E197" s="67">
        <v>110</v>
      </c>
      <c r="F197" s="195">
        <f t="shared" si="17"/>
        <v>0</v>
      </c>
      <c r="G197" s="214">
        <v>0</v>
      </c>
      <c r="H197" s="8">
        <v>0</v>
      </c>
      <c r="I197" s="94" t="e">
        <f t="shared" si="10"/>
        <v>#DIV/0!</v>
      </c>
      <c r="J197" s="62">
        <f t="shared" si="9"/>
        <v>0</v>
      </c>
      <c r="K197" s="13"/>
      <c r="L197" s="55"/>
      <c r="M197" s="55"/>
      <c r="N197" s="55"/>
    </row>
    <row r="198" spans="2:14" x14ac:dyDescent="0.25">
      <c r="B198" s="2">
        <v>284</v>
      </c>
      <c r="C198" s="2">
        <v>3212</v>
      </c>
      <c r="D198" s="2" t="s">
        <v>121</v>
      </c>
      <c r="E198" s="67">
        <v>110</v>
      </c>
      <c r="F198" s="195">
        <f t="shared" si="17"/>
        <v>0</v>
      </c>
      <c r="G198" s="214">
        <v>0</v>
      </c>
      <c r="H198" s="8">
        <v>0</v>
      </c>
      <c r="I198" s="94" t="e">
        <f t="shared" si="10"/>
        <v>#DIV/0!</v>
      </c>
      <c r="J198" s="62">
        <f t="shared" si="9"/>
        <v>0</v>
      </c>
      <c r="K198" s="13"/>
    </row>
    <row r="199" spans="2:14" s="56" customFormat="1" x14ac:dyDescent="0.25">
      <c r="E199" s="72"/>
      <c r="F199" s="195">
        <f t="shared" si="17"/>
        <v>0</v>
      </c>
      <c r="G199" s="57">
        <v>0</v>
      </c>
      <c r="H199" s="57">
        <v>0</v>
      </c>
      <c r="I199" s="94" t="e">
        <f t="shared" si="10"/>
        <v>#DIV/0!</v>
      </c>
      <c r="J199" s="65">
        <f t="shared" si="9"/>
        <v>0</v>
      </c>
      <c r="K199" s="57"/>
    </row>
    <row r="200" spans="2:14" x14ac:dyDescent="0.25">
      <c r="B200" s="248" t="s">
        <v>146</v>
      </c>
      <c r="C200" s="249"/>
      <c r="D200" s="24" t="s">
        <v>122</v>
      </c>
      <c r="E200" s="69"/>
      <c r="F200" s="195">
        <f t="shared" si="17"/>
        <v>0</v>
      </c>
      <c r="G200" s="213">
        <v>0</v>
      </c>
      <c r="H200" s="11">
        <v>0</v>
      </c>
      <c r="I200" s="94" t="e">
        <f t="shared" si="10"/>
        <v>#DIV/0!</v>
      </c>
      <c r="J200" s="64">
        <f t="shared" si="9"/>
        <v>0</v>
      </c>
      <c r="K200" s="13"/>
    </row>
    <row r="201" spans="2:14" x14ac:dyDescent="0.25">
      <c r="B201" s="248" t="s">
        <v>32</v>
      </c>
      <c r="C201" s="249"/>
      <c r="D201" s="24" t="s">
        <v>33</v>
      </c>
      <c r="E201" s="69"/>
      <c r="F201" s="195">
        <f t="shared" si="17"/>
        <v>0</v>
      </c>
      <c r="G201" s="213">
        <v>0</v>
      </c>
      <c r="H201" s="11">
        <v>0</v>
      </c>
      <c r="I201" s="94" t="e">
        <f t="shared" si="10"/>
        <v>#DIV/0!</v>
      </c>
      <c r="J201" s="64">
        <f t="shared" si="9"/>
        <v>0</v>
      </c>
      <c r="K201" s="13"/>
    </row>
    <row r="202" spans="2:14" x14ac:dyDescent="0.25">
      <c r="B202" s="39" t="s">
        <v>143</v>
      </c>
      <c r="C202" s="58"/>
      <c r="D202" s="59"/>
      <c r="E202" s="24"/>
      <c r="F202" s="195">
        <f t="shared" si="17"/>
        <v>0</v>
      </c>
      <c r="G202" s="213">
        <v>0</v>
      </c>
      <c r="H202" s="11">
        <v>0</v>
      </c>
      <c r="I202" s="94" t="e">
        <f t="shared" si="10"/>
        <v>#DIV/0!</v>
      </c>
      <c r="J202" s="64">
        <f t="shared" si="9"/>
        <v>0</v>
      </c>
      <c r="K202" s="13"/>
    </row>
    <row r="203" spans="2:14" x14ac:dyDescent="0.25">
      <c r="B203" s="2"/>
      <c r="C203" s="2">
        <v>3111</v>
      </c>
      <c r="D203" s="2" t="s">
        <v>61</v>
      </c>
      <c r="E203" s="71"/>
      <c r="F203" s="195">
        <f t="shared" si="17"/>
        <v>0</v>
      </c>
      <c r="G203" s="214">
        <v>0</v>
      </c>
      <c r="H203" s="8">
        <v>0</v>
      </c>
      <c r="I203" s="94" t="e">
        <f t="shared" si="10"/>
        <v>#DIV/0!</v>
      </c>
      <c r="J203" s="62">
        <f t="shared" si="9"/>
        <v>0</v>
      </c>
      <c r="K203" s="13"/>
    </row>
    <row r="204" spans="2:14" x14ac:dyDescent="0.25">
      <c r="B204" s="2"/>
      <c r="C204" s="2">
        <v>31111</v>
      </c>
      <c r="D204" s="2" t="s">
        <v>61</v>
      </c>
      <c r="E204" s="71">
        <v>540099</v>
      </c>
      <c r="F204" s="195">
        <f t="shared" si="17"/>
        <v>0</v>
      </c>
      <c r="G204" s="214">
        <v>0</v>
      </c>
      <c r="H204" s="8">
        <v>0</v>
      </c>
      <c r="I204" s="94" t="e">
        <f t="shared" si="10"/>
        <v>#DIV/0!</v>
      </c>
      <c r="J204" s="62">
        <f t="shared" si="9"/>
        <v>0</v>
      </c>
      <c r="K204" s="13"/>
    </row>
    <row r="205" spans="2:14" x14ac:dyDescent="0.25">
      <c r="B205" s="2"/>
      <c r="C205" s="2">
        <v>31111</v>
      </c>
      <c r="D205" s="2" t="s">
        <v>61</v>
      </c>
      <c r="E205" s="71">
        <v>121</v>
      </c>
      <c r="F205" s="195">
        <f t="shared" si="17"/>
        <v>0</v>
      </c>
      <c r="G205" s="214">
        <v>0</v>
      </c>
      <c r="H205" s="8">
        <v>0</v>
      </c>
      <c r="I205" s="94" t="e">
        <f t="shared" si="10"/>
        <v>#DIV/0!</v>
      </c>
      <c r="J205" s="62">
        <f t="shared" si="9"/>
        <v>0</v>
      </c>
      <c r="K205" s="13"/>
    </row>
    <row r="206" spans="2:14" x14ac:dyDescent="0.25">
      <c r="B206" s="2"/>
      <c r="C206" s="2">
        <v>3121</v>
      </c>
      <c r="D206" s="2" t="s">
        <v>119</v>
      </c>
      <c r="E206" s="71">
        <v>110</v>
      </c>
      <c r="F206" s="195">
        <f t="shared" si="17"/>
        <v>0</v>
      </c>
      <c r="G206" s="214">
        <v>0</v>
      </c>
      <c r="H206" s="8">
        <v>0</v>
      </c>
      <c r="I206" s="94" t="e">
        <f t="shared" si="10"/>
        <v>#DIV/0!</v>
      </c>
      <c r="J206" s="62">
        <f t="shared" si="9"/>
        <v>0</v>
      </c>
      <c r="K206" s="13"/>
    </row>
    <row r="207" spans="2:14" x14ac:dyDescent="0.25">
      <c r="B207" s="2"/>
      <c r="C207" s="2">
        <v>3132</v>
      </c>
      <c r="D207" s="2" t="s">
        <v>129</v>
      </c>
      <c r="E207" s="71"/>
      <c r="F207" s="195">
        <f t="shared" si="17"/>
        <v>0</v>
      </c>
      <c r="G207" s="214">
        <v>0</v>
      </c>
      <c r="H207" s="8">
        <v>0</v>
      </c>
      <c r="I207" s="94" t="e">
        <f t="shared" si="10"/>
        <v>#DIV/0!</v>
      </c>
      <c r="J207" s="62">
        <f t="shared" si="9"/>
        <v>0</v>
      </c>
      <c r="K207" s="13"/>
    </row>
    <row r="208" spans="2:14" x14ac:dyDescent="0.25">
      <c r="B208" s="2"/>
      <c r="C208" s="2">
        <v>31321</v>
      </c>
      <c r="D208" s="2" t="s">
        <v>63</v>
      </c>
      <c r="E208" s="71">
        <v>110</v>
      </c>
      <c r="F208" s="195">
        <f t="shared" si="17"/>
        <v>0</v>
      </c>
      <c r="G208" s="214">
        <v>0</v>
      </c>
      <c r="H208" s="8">
        <v>0</v>
      </c>
      <c r="I208" s="94" t="e">
        <f t="shared" si="10"/>
        <v>#DIV/0!</v>
      </c>
      <c r="J208" s="62">
        <f t="shared" si="9"/>
        <v>0</v>
      </c>
      <c r="K208" s="13"/>
    </row>
    <row r="209" spans="2:11" x14ac:dyDescent="0.25">
      <c r="B209" s="2"/>
      <c r="C209" s="2">
        <v>31321</v>
      </c>
      <c r="D209" s="2" t="s">
        <v>63</v>
      </c>
      <c r="E209" s="71">
        <v>540099</v>
      </c>
      <c r="F209" s="195">
        <f t="shared" si="17"/>
        <v>0</v>
      </c>
      <c r="G209" s="214">
        <v>0</v>
      </c>
      <c r="H209" s="8">
        <v>0</v>
      </c>
      <c r="I209" s="94" t="e">
        <f t="shared" si="10"/>
        <v>#DIV/0!</v>
      </c>
      <c r="J209" s="62">
        <f t="shared" si="9"/>
        <v>0</v>
      </c>
      <c r="K209" s="13"/>
    </row>
    <row r="210" spans="2:11" x14ac:dyDescent="0.25">
      <c r="B210" s="2"/>
      <c r="C210" s="2">
        <v>31321</v>
      </c>
      <c r="D210" s="2" t="s">
        <v>63</v>
      </c>
      <c r="E210" s="71">
        <v>51038</v>
      </c>
      <c r="F210" s="195">
        <f t="shared" si="17"/>
        <v>0</v>
      </c>
      <c r="G210" s="214">
        <v>0</v>
      </c>
      <c r="H210" s="8">
        <v>0</v>
      </c>
      <c r="I210" s="94" t="e">
        <f t="shared" si="10"/>
        <v>#DIV/0!</v>
      </c>
      <c r="J210" s="62">
        <f t="shared" si="9"/>
        <v>0</v>
      </c>
      <c r="K210" s="13"/>
    </row>
    <row r="211" spans="2:11" x14ac:dyDescent="0.25">
      <c r="B211" s="2"/>
      <c r="C211" s="2">
        <v>3212</v>
      </c>
      <c r="D211" s="2" t="s">
        <v>64</v>
      </c>
      <c r="E211" s="71">
        <v>110</v>
      </c>
      <c r="F211" s="195">
        <f t="shared" si="17"/>
        <v>0</v>
      </c>
      <c r="G211" s="214">
        <v>0</v>
      </c>
      <c r="H211" s="8">
        <v>0</v>
      </c>
      <c r="I211" s="94" t="e">
        <f t="shared" si="10"/>
        <v>#DIV/0!</v>
      </c>
      <c r="J211" s="62">
        <f t="shared" si="9"/>
        <v>0</v>
      </c>
      <c r="K211" s="13"/>
    </row>
    <row r="212" spans="2:11" s="56" customFormat="1" x14ac:dyDescent="0.25">
      <c r="E212" s="72"/>
      <c r="F212" s="195">
        <f t="shared" si="17"/>
        <v>0</v>
      </c>
      <c r="G212" s="57">
        <v>0</v>
      </c>
      <c r="H212" s="57">
        <v>0</v>
      </c>
      <c r="I212" s="94" t="e">
        <f t="shared" si="10"/>
        <v>#DIV/0!</v>
      </c>
      <c r="J212" s="65">
        <f t="shared" si="9"/>
        <v>0</v>
      </c>
      <c r="K212" s="57"/>
    </row>
    <row r="213" spans="2:11" x14ac:dyDescent="0.25">
      <c r="B213" s="248" t="s">
        <v>146</v>
      </c>
      <c r="C213" s="249"/>
      <c r="D213" s="24" t="s">
        <v>122</v>
      </c>
      <c r="E213" s="69"/>
      <c r="F213" s="195"/>
      <c r="G213" s="213">
        <v>0</v>
      </c>
      <c r="H213" s="11">
        <v>0</v>
      </c>
      <c r="I213" s="94" t="e">
        <f t="shared" si="10"/>
        <v>#DIV/0!</v>
      </c>
      <c r="J213" s="64">
        <f t="shared" si="9"/>
        <v>0</v>
      </c>
      <c r="K213" s="13"/>
    </row>
    <row r="214" spans="2:11" x14ac:dyDescent="0.25">
      <c r="B214" s="248" t="s">
        <v>32</v>
      </c>
      <c r="C214" s="249"/>
      <c r="D214" s="24" t="s">
        <v>33</v>
      </c>
      <c r="E214" s="69"/>
      <c r="F214" s="195"/>
      <c r="G214" s="213">
        <v>0</v>
      </c>
      <c r="H214" s="11">
        <v>0</v>
      </c>
      <c r="I214" s="94" t="e">
        <f t="shared" si="10"/>
        <v>#DIV/0!</v>
      </c>
      <c r="J214" s="64">
        <f t="shared" si="9"/>
        <v>0</v>
      </c>
      <c r="K214" s="13"/>
    </row>
    <row r="215" spans="2:11" x14ac:dyDescent="0.25">
      <c r="B215" s="39" t="s">
        <v>123</v>
      </c>
      <c r="C215" s="40"/>
      <c r="D215" s="24"/>
      <c r="E215" s="10"/>
      <c r="F215" s="196">
        <f>SUM(F216+F220+F221+F222)</f>
        <v>0</v>
      </c>
      <c r="G215" s="213">
        <v>0</v>
      </c>
      <c r="H215" s="11">
        <v>0</v>
      </c>
      <c r="I215" s="94" t="e">
        <f t="shared" si="10"/>
        <v>#DIV/0!</v>
      </c>
      <c r="J215" s="64">
        <f t="shared" si="9"/>
        <v>0</v>
      </c>
      <c r="K215" s="13"/>
    </row>
    <row r="216" spans="2:11" x14ac:dyDescent="0.25">
      <c r="B216" s="2"/>
      <c r="C216" s="2">
        <v>3111</v>
      </c>
      <c r="D216" s="20" t="s">
        <v>61</v>
      </c>
      <c r="E216" s="71"/>
      <c r="F216" s="195">
        <f>SUM(F218:F219)</f>
        <v>0</v>
      </c>
      <c r="G216" s="214">
        <v>0</v>
      </c>
      <c r="H216" s="8">
        <v>0</v>
      </c>
      <c r="I216" s="94" t="e">
        <f t="shared" si="10"/>
        <v>#DIV/0!</v>
      </c>
      <c r="J216" s="62">
        <f t="shared" si="9"/>
        <v>0</v>
      </c>
      <c r="K216" s="13"/>
    </row>
    <row r="217" spans="2:11" x14ac:dyDescent="0.25">
      <c r="B217" s="2"/>
      <c r="C217" s="2">
        <v>31111</v>
      </c>
      <c r="D217" s="14" t="s">
        <v>61</v>
      </c>
      <c r="E217" s="71">
        <v>540139</v>
      </c>
      <c r="F217" s="195">
        <f t="shared" si="17"/>
        <v>0</v>
      </c>
      <c r="G217" s="214">
        <v>0</v>
      </c>
      <c r="H217" s="8">
        <v>0</v>
      </c>
      <c r="I217" s="94" t="e">
        <f t="shared" si="10"/>
        <v>#DIV/0!</v>
      </c>
      <c r="J217" s="62">
        <f t="shared" si="9"/>
        <v>0</v>
      </c>
      <c r="K217" s="13"/>
    </row>
    <row r="218" spans="2:11" x14ac:dyDescent="0.25">
      <c r="B218" s="2">
        <v>288</v>
      </c>
      <c r="C218" s="2">
        <v>31111</v>
      </c>
      <c r="D218" s="2" t="s">
        <v>61</v>
      </c>
      <c r="E218" s="71">
        <v>42034</v>
      </c>
      <c r="F218" s="195">
        <f t="shared" si="17"/>
        <v>0</v>
      </c>
      <c r="G218" s="214">
        <v>0</v>
      </c>
      <c r="H218" s="8">
        <v>0</v>
      </c>
      <c r="I218" s="94" t="e">
        <f t="shared" si="10"/>
        <v>#DIV/0!</v>
      </c>
      <c r="J218" s="62">
        <f t="shared" si="9"/>
        <v>0</v>
      </c>
      <c r="K218" s="13"/>
    </row>
    <row r="219" spans="2:11" x14ac:dyDescent="0.25">
      <c r="B219" s="2"/>
      <c r="C219" s="2">
        <v>31111</v>
      </c>
      <c r="D219" s="2" t="s">
        <v>61</v>
      </c>
      <c r="E219" s="71">
        <v>57</v>
      </c>
      <c r="F219" s="195">
        <f t="shared" si="17"/>
        <v>0</v>
      </c>
      <c r="G219" s="214">
        <v>0</v>
      </c>
      <c r="H219" s="8">
        <v>0</v>
      </c>
      <c r="I219" s="94" t="e">
        <f t="shared" si="10"/>
        <v>#DIV/0!</v>
      </c>
      <c r="J219" s="62">
        <f t="shared" si="9"/>
        <v>0</v>
      </c>
      <c r="K219" s="13"/>
    </row>
    <row r="220" spans="2:11" x14ac:dyDescent="0.25">
      <c r="B220" s="2">
        <v>289</v>
      </c>
      <c r="C220" s="2">
        <v>3121</v>
      </c>
      <c r="D220" s="2" t="s">
        <v>119</v>
      </c>
      <c r="E220" s="71">
        <v>5103</v>
      </c>
      <c r="F220" s="195">
        <f t="shared" si="17"/>
        <v>0</v>
      </c>
      <c r="G220" s="214">
        <v>0</v>
      </c>
      <c r="H220" s="8">
        <v>0</v>
      </c>
      <c r="I220" s="94" t="e">
        <f t="shared" si="10"/>
        <v>#DIV/0!</v>
      </c>
      <c r="J220" s="62">
        <f t="shared" si="9"/>
        <v>0</v>
      </c>
      <c r="K220" s="13"/>
    </row>
    <row r="221" spans="2:11" x14ac:dyDescent="0.25">
      <c r="B221" s="2"/>
      <c r="C221" s="2">
        <v>3212</v>
      </c>
      <c r="D221" s="2" t="s">
        <v>64</v>
      </c>
      <c r="E221" s="71">
        <v>42034</v>
      </c>
      <c r="F221" s="195">
        <f t="shared" si="17"/>
        <v>0</v>
      </c>
      <c r="G221" s="214">
        <v>0</v>
      </c>
      <c r="H221" s="8">
        <v>0</v>
      </c>
      <c r="I221" s="94" t="e">
        <f t="shared" si="10"/>
        <v>#DIV/0!</v>
      </c>
      <c r="J221" s="62">
        <f t="shared" si="9"/>
        <v>0</v>
      </c>
      <c r="K221" s="13"/>
    </row>
    <row r="222" spans="2:11" x14ac:dyDescent="0.25">
      <c r="B222" s="2"/>
      <c r="C222" s="2">
        <v>3132</v>
      </c>
      <c r="D222" s="2" t="s">
        <v>124</v>
      </c>
      <c r="E222" s="71"/>
      <c r="F222" s="195">
        <f>SUM(F223:F224)</f>
        <v>0</v>
      </c>
      <c r="G222" s="214">
        <v>0</v>
      </c>
      <c r="H222" s="8">
        <v>0</v>
      </c>
      <c r="I222" s="94" t="e">
        <f t="shared" si="10"/>
        <v>#DIV/0!</v>
      </c>
      <c r="J222" s="62">
        <f t="shared" si="9"/>
        <v>0</v>
      </c>
      <c r="K222" s="13"/>
    </row>
    <row r="223" spans="2:11" x14ac:dyDescent="0.25">
      <c r="B223" s="2"/>
      <c r="C223" s="2">
        <v>31321</v>
      </c>
      <c r="D223" s="2" t="s">
        <v>124</v>
      </c>
      <c r="E223" s="71">
        <v>540139</v>
      </c>
      <c r="F223" s="195">
        <f t="shared" si="17"/>
        <v>0</v>
      </c>
      <c r="G223" s="214">
        <v>0</v>
      </c>
      <c r="H223" s="8">
        <v>0</v>
      </c>
      <c r="I223" s="94" t="e">
        <f t="shared" si="10"/>
        <v>#DIV/0!</v>
      </c>
      <c r="J223" s="62">
        <f t="shared" si="9"/>
        <v>0</v>
      </c>
      <c r="K223" s="13"/>
    </row>
    <row r="224" spans="2:11" x14ac:dyDescent="0.25">
      <c r="B224" s="2">
        <v>290</v>
      </c>
      <c r="C224" s="2">
        <v>31321</v>
      </c>
      <c r="D224" s="2" t="s">
        <v>124</v>
      </c>
      <c r="E224" s="71">
        <v>42034</v>
      </c>
      <c r="F224" s="195">
        <f t="shared" si="17"/>
        <v>0</v>
      </c>
      <c r="G224" s="214">
        <v>0</v>
      </c>
      <c r="H224" s="8">
        <v>0</v>
      </c>
      <c r="I224" s="94" t="e">
        <f t="shared" si="10"/>
        <v>#DIV/0!</v>
      </c>
      <c r="J224" s="62">
        <f t="shared" si="9"/>
        <v>0</v>
      </c>
      <c r="K224" s="13"/>
    </row>
    <row r="225" spans="2:16" s="56" customFormat="1" x14ac:dyDescent="0.25">
      <c r="E225" s="72"/>
      <c r="F225" s="195"/>
      <c r="G225" s="57">
        <v>0</v>
      </c>
      <c r="H225" s="57">
        <v>0</v>
      </c>
      <c r="I225" s="94" t="e">
        <f t="shared" si="10"/>
        <v>#DIV/0!</v>
      </c>
      <c r="J225" s="65">
        <f t="shared" si="9"/>
        <v>0</v>
      </c>
      <c r="K225" s="57"/>
    </row>
    <row r="226" spans="2:16" x14ac:dyDescent="0.25">
      <c r="B226" s="248" t="s">
        <v>148</v>
      </c>
      <c r="C226" s="249"/>
      <c r="D226" s="24" t="s">
        <v>125</v>
      </c>
      <c r="E226" s="69"/>
      <c r="F226" s="195"/>
      <c r="G226" s="213">
        <v>0</v>
      </c>
      <c r="H226" s="11">
        <v>0</v>
      </c>
      <c r="I226" s="94" t="e">
        <f t="shared" si="10"/>
        <v>#DIV/0!</v>
      </c>
      <c r="J226" s="64">
        <f t="shared" si="9"/>
        <v>0</v>
      </c>
      <c r="K226" s="13"/>
    </row>
    <row r="227" spans="2:16" x14ac:dyDescent="0.25">
      <c r="B227" s="248" t="s">
        <v>32</v>
      </c>
      <c r="C227" s="249"/>
      <c r="D227" s="24" t="s">
        <v>33</v>
      </c>
      <c r="E227" s="69"/>
      <c r="F227" s="195"/>
      <c r="G227" s="215">
        <v>0</v>
      </c>
      <c r="H227" s="12">
        <v>0</v>
      </c>
      <c r="I227" s="94" t="e">
        <f t="shared" si="10"/>
        <v>#DIV/0!</v>
      </c>
      <c r="J227" s="64">
        <f t="shared" si="9"/>
        <v>0</v>
      </c>
      <c r="K227" s="13"/>
    </row>
    <row r="228" spans="2:16" x14ac:dyDescent="0.25">
      <c r="B228" s="39" t="s">
        <v>126</v>
      </c>
      <c r="C228" s="40"/>
      <c r="D228" s="26" t="s">
        <v>204</v>
      </c>
      <c r="E228" s="132"/>
      <c r="F228" s="189">
        <v>0</v>
      </c>
      <c r="G228" s="206">
        <v>0</v>
      </c>
      <c r="H228" s="131">
        <v>0</v>
      </c>
      <c r="I228" s="112" t="e">
        <f t="shared" si="10"/>
        <v>#DIV/0!</v>
      </c>
      <c r="J228" s="110">
        <f t="shared" si="9"/>
        <v>0</v>
      </c>
      <c r="K228" s="150"/>
      <c r="L228" s="131">
        <f>SUM(L229+L236+L239+L246)</f>
        <v>63243.630000000005</v>
      </c>
      <c r="M228" s="151"/>
      <c r="N228" s="151"/>
      <c r="O228" s="151"/>
      <c r="P228" s="151"/>
    </row>
    <row r="229" spans="2:16" x14ac:dyDescent="0.25">
      <c r="B229" s="2">
        <v>327</v>
      </c>
      <c r="C229" s="2">
        <v>3111</v>
      </c>
      <c r="D229" s="147" t="s">
        <v>61</v>
      </c>
      <c r="E229" s="132"/>
      <c r="F229" s="189">
        <v>0</v>
      </c>
      <c r="G229" s="206">
        <v>0</v>
      </c>
      <c r="H229" s="131">
        <v>0</v>
      </c>
      <c r="I229" s="112" t="e">
        <f t="shared" si="10"/>
        <v>#DIV/0!</v>
      </c>
      <c r="J229" s="110">
        <f t="shared" si="9"/>
        <v>0</v>
      </c>
      <c r="K229" s="150"/>
      <c r="L229" s="131">
        <f>SUM(L230+L231+L232+L233)</f>
        <v>47937.5</v>
      </c>
      <c r="M229" s="151"/>
      <c r="N229" s="151"/>
      <c r="O229" s="151"/>
      <c r="P229" s="151"/>
    </row>
    <row r="230" spans="2:16" x14ac:dyDescent="0.25">
      <c r="B230" s="2">
        <v>3271</v>
      </c>
      <c r="C230" s="2">
        <v>31111</v>
      </c>
      <c r="D230" s="147" t="s">
        <v>61</v>
      </c>
      <c r="E230" s="132">
        <v>540099</v>
      </c>
      <c r="F230" s="188">
        <v>1097.45</v>
      </c>
      <c r="G230" s="207">
        <v>0</v>
      </c>
      <c r="H230" s="133">
        <v>2503.94</v>
      </c>
      <c r="I230" s="112">
        <f t="shared" si="10"/>
        <v>228.15982504897718</v>
      </c>
      <c r="J230" s="110">
        <f t="shared" si="9"/>
        <v>0</v>
      </c>
      <c r="K230" s="150"/>
      <c r="L230" s="151">
        <v>7743.75</v>
      </c>
      <c r="M230" s="151"/>
      <c r="N230" s="151"/>
      <c r="O230" s="151"/>
      <c r="P230" s="151"/>
    </row>
    <row r="231" spans="2:16" x14ac:dyDescent="0.25">
      <c r="B231" s="2"/>
      <c r="C231" s="2">
        <v>31111</v>
      </c>
      <c r="D231" s="147" t="s">
        <v>61</v>
      </c>
      <c r="E231" s="132">
        <v>51038</v>
      </c>
      <c r="F231" s="188">
        <v>1149.71</v>
      </c>
      <c r="G231" s="207">
        <v>0</v>
      </c>
      <c r="H231" s="133">
        <v>0</v>
      </c>
      <c r="I231" s="112"/>
      <c r="J231" s="110"/>
      <c r="K231" s="150"/>
      <c r="L231" s="151">
        <v>8112.5</v>
      </c>
      <c r="M231" s="151"/>
      <c r="N231" s="151"/>
      <c r="O231" s="151"/>
      <c r="P231" s="151"/>
    </row>
    <row r="232" spans="2:16" x14ac:dyDescent="0.25">
      <c r="B232" s="2">
        <v>3273</v>
      </c>
      <c r="C232" s="2">
        <v>31111</v>
      </c>
      <c r="D232" s="147" t="s">
        <v>61</v>
      </c>
      <c r="E232" s="132">
        <v>110</v>
      </c>
      <c r="F232" s="188">
        <v>0</v>
      </c>
      <c r="G232" s="207">
        <v>0</v>
      </c>
      <c r="H232" s="133">
        <v>4667.99</v>
      </c>
      <c r="I232" s="112" t="e">
        <f t="shared" si="10"/>
        <v>#DIV/0!</v>
      </c>
      <c r="J232" s="110">
        <f t="shared" si="9"/>
        <v>0</v>
      </c>
      <c r="K232" s="150"/>
      <c r="L232" s="151"/>
      <c r="M232" s="151"/>
      <c r="N232" s="151"/>
      <c r="O232" s="151"/>
      <c r="P232" s="151"/>
    </row>
    <row r="233" spans="2:16" x14ac:dyDescent="0.25">
      <c r="B233" s="2">
        <v>3274</v>
      </c>
      <c r="C233" s="2">
        <v>31111</v>
      </c>
      <c r="D233" s="147" t="s">
        <v>61</v>
      </c>
      <c r="E233" s="132">
        <v>190062</v>
      </c>
      <c r="F233" s="188">
        <v>4546.59</v>
      </c>
      <c r="G233" s="207">
        <v>0</v>
      </c>
      <c r="H233" s="133">
        <v>6674.9</v>
      </c>
      <c r="I233" s="112">
        <f t="shared" si="10"/>
        <v>146.81112658058015</v>
      </c>
      <c r="J233" s="110">
        <f t="shared" si="9"/>
        <v>0</v>
      </c>
      <c r="K233" s="150"/>
      <c r="L233" s="151">
        <v>32081.25</v>
      </c>
      <c r="M233" s="151"/>
      <c r="N233" s="151"/>
      <c r="O233" s="151"/>
      <c r="P233" s="151"/>
    </row>
    <row r="234" spans="2:16" x14ac:dyDescent="0.25">
      <c r="B234" s="2"/>
      <c r="C234" s="2">
        <v>31111</v>
      </c>
      <c r="D234" s="147" t="s">
        <v>127</v>
      </c>
      <c r="E234" s="132">
        <v>540099</v>
      </c>
      <c r="F234" s="188">
        <v>0</v>
      </c>
      <c r="G234" s="207">
        <v>0</v>
      </c>
      <c r="H234" s="133">
        <v>0</v>
      </c>
      <c r="I234" s="112" t="e">
        <f t="shared" si="10"/>
        <v>#DIV/0!</v>
      </c>
      <c r="J234" s="110">
        <f t="shared" si="9"/>
        <v>0</v>
      </c>
      <c r="K234" s="150"/>
      <c r="L234" s="151"/>
      <c r="M234" s="151"/>
      <c r="N234" s="151"/>
      <c r="O234" s="151"/>
      <c r="P234" s="151"/>
    </row>
    <row r="235" spans="2:16" x14ac:dyDescent="0.25">
      <c r="B235" s="2"/>
      <c r="C235" s="2">
        <v>31111</v>
      </c>
      <c r="D235" s="147" t="s">
        <v>128</v>
      </c>
      <c r="E235" s="132">
        <v>195062</v>
      </c>
      <c r="F235" s="188">
        <v>0</v>
      </c>
      <c r="G235" s="207">
        <v>0</v>
      </c>
      <c r="H235" s="133">
        <v>0</v>
      </c>
      <c r="I235" s="112" t="e">
        <f t="shared" si="10"/>
        <v>#DIV/0!</v>
      </c>
      <c r="J235" s="110">
        <f t="shared" si="9"/>
        <v>0</v>
      </c>
      <c r="K235" s="150"/>
      <c r="L235" s="151"/>
      <c r="M235" s="151"/>
      <c r="N235" s="151"/>
      <c r="O235" s="151"/>
      <c r="P235" s="151"/>
    </row>
    <row r="236" spans="2:16" x14ac:dyDescent="0.25">
      <c r="B236" s="2">
        <v>328</v>
      </c>
      <c r="C236" s="2">
        <v>3121</v>
      </c>
      <c r="D236" s="147" t="s">
        <v>62</v>
      </c>
      <c r="E236" s="132"/>
      <c r="F236" s="188">
        <v>0</v>
      </c>
      <c r="G236" s="207">
        <v>0</v>
      </c>
      <c r="H236" s="133">
        <v>0</v>
      </c>
      <c r="I236" s="112" t="e">
        <f t="shared" si="10"/>
        <v>#DIV/0!</v>
      </c>
      <c r="J236" s="110">
        <f t="shared" si="9"/>
        <v>0</v>
      </c>
      <c r="K236" s="150"/>
      <c r="L236" s="151"/>
      <c r="M236" s="151"/>
      <c r="N236" s="151"/>
      <c r="O236" s="151"/>
      <c r="P236" s="151"/>
    </row>
    <row r="237" spans="2:16" x14ac:dyDescent="0.25">
      <c r="B237" s="2">
        <v>3281</v>
      </c>
      <c r="C237" s="2">
        <v>31219</v>
      </c>
      <c r="D237" s="147" t="s">
        <v>62</v>
      </c>
      <c r="E237" s="132">
        <v>540099</v>
      </c>
      <c r="F237" s="188">
        <v>0</v>
      </c>
      <c r="G237" s="207">
        <v>0</v>
      </c>
      <c r="H237" s="133">
        <v>0</v>
      </c>
      <c r="I237" s="112" t="e">
        <f t="shared" si="10"/>
        <v>#DIV/0!</v>
      </c>
      <c r="J237" s="110">
        <f t="shared" si="9"/>
        <v>0</v>
      </c>
      <c r="K237" s="150"/>
      <c r="L237" s="151"/>
      <c r="M237" s="151"/>
      <c r="N237" s="151"/>
      <c r="O237" s="151"/>
      <c r="P237" s="151"/>
    </row>
    <row r="238" spans="2:16" x14ac:dyDescent="0.25">
      <c r="B238" s="2"/>
      <c r="C238" s="2">
        <v>31219</v>
      </c>
      <c r="D238" s="147" t="s">
        <v>62</v>
      </c>
      <c r="E238" s="132"/>
      <c r="F238" s="188">
        <v>0</v>
      </c>
      <c r="G238" s="207">
        <v>0</v>
      </c>
      <c r="H238" s="133">
        <v>0</v>
      </c>
      <c r="I238" s="112" t="e">
        <f t="shared" si="10"/>
        <v>#DIV/0!</v>
      </c>
      <c r="J238" s="110">
        <f t="shared" si="9"/>
        <v>0</v>
      </c>
      <c r="K238" s="150"/>
      <c r="L238" s="151"/>
      <c r="M238" s="151"/>
      <c r="N238" s="151"/>
      <c r="O238" s="151"/>
      <c r="P238" s="151"/>
    </row>
    <row r="239" spans="2:16" x14ac:dyDescent="0.25">
      <c r="B239" s="2">
        <v>329</v>
      </c>
      <c r="C239" s="2">
        <v>3132</v>
      </c>
      <c r="D239" s="147" t="s">
        <v>129</v>
      </c>
      <c r="E239" s="132"/>
      <c r="F239" s="189">
        <v>0</v>
      </c>
      <c r="G239" s="206">
        <v>0</v>
      </c>
      <c r="H239" s="131">
        <v>0</v>
      </c>
      <c r="I239" s="112" t="e">
        <f t="shared" si="10"/>
        <v>#DIV/0!</v>
      </c>
      <c r="J239" s="110">
        <f t="shared" si="9"/>
        <v>0</v>
      </c>
      <c r="K239" s="150"/>
      <c r="L239" s="131">
        <f>SUM(L240+L241+L242+L243)</f>
        <v>7909.69</v>
      </c>
      <c r="M239" s="151"/>
      <c r="N239" s="151"/>
      <c r="O239" s="151"/>
      <c r="P239" s="151"/>
    </row>
    <row r="240" spans="2:16" x14ac:dyDescent="0.25">
      <c r="B240" s="2">
        <v>3292</v>
      </c>
      <c r="C240" s="2">
        <v>31321</v>
      </c>
      <c r="D240" s="147" t="s">
        <v>130</v>
      </c>
      <c r="E240" s="132">
        <v>540099</v>
      </c>
      <c r="F240" s="188">
        <v>181.08</v>
      </c>
      <c r="G240" s="207">
        <v>0</v>
      </c>
      <c r="H240" s="133">
        <v>413.15</v>
      </c>
      <c r="I240" s="112">
        <f t="shared" ref="I240:I254" si="18">(H240/F240)*100</f>
        <v>228.15882482880494</v>
      </c>
      <c r="J240" s="110">
        <f t="shared" si="9"/>
        <v>0</v>
      </c>
      <c r="K240" s="150"/>
      <c r="L240" s="151">
        <v>1277.72</v>
      </c>
      <c r="M240" s="151"/>
      <c r="N240" s="151"/>
      <c r="O240" s="151"/>
      <c r="P240" s="151"/>
    </row>
    <row r="241" spans="2:16" x14ac:dyDescent="0.25">
      <c r="B241" s="2">
        <v>3291</v>
      </c>
      <c r="C241" s="2">
        <v>31321</v>
      </c>
      <c r="D241" s="147" t="s">
        <v>131</v>
      </c>
      <c r="E241" s="132">
        <v>51038</v>
      </c>
      <c r="F241" s="188">
        <v>189.7</v>
      </c>
      <c r="G241" s="207">
        <v>0</v>
      </c>
      <c r="H241" s="133">
        <v>0</v>
      </c>
      <c r="I241" s="112">
        <f t="shared" si="18"/>
        <v>0</v>
      </c>
      <c r="J241" s="110">
        <f t="shared" si="9"/>
        <v>0</v>
      </c>
      <c r="K241" s="150"/>
      <c r="L241" s="151">
        <v>1338.57</v>
      </c>
      <c r="M241" s="151"/>
      <c r="N241" s="151"/>
      <c r="O241" s="151"/>
      <c r="P241" s="151"/>
    </row>
    <row r="242" spans="2:16" x14ac:dyDescent="0.25">
      <c r="B242" s="2"/>
      <c r="C242" s="2">
        <v>31321</v>
      </c>
      <c r="D242" s="147" t="s">
        <v>130</v>
      </c>
      <c r="E242" s="132">
        <v>190062</v>
      </c>
      <c r="F242" s="188">
        <v>750.19</v>
      </c>
      <c r="G242" s="207">
        <v>0</v>
      </c>
      <c r="H242" s="133">
        <v>0</v>
      </c>
      <c r="I242" s="112">
        <f t="shared" si="18"/>
        <v>0</v>
      </c>
      <c r="J242" s="110">
        <f t="shared" si="9"/>
        <v>0</v>
      </c>
      <c r="K242" s="150"/>
      <c r="L242" s="151">
        <v>5293.4</v>
      </c>
      <c r="M242" s="151"/>
      <c r="N242" s="151"/>
      <c r="O242" s="151"/>
      <c r="P242" s="151"/>
    </row>
    <row r="243" spans="2:16" x14ac:dyDescent="0.25">
      <c r="B243" s="2"/>
      <c r="C243" s="2">
        <v>31321</v>
      </c>
      <c r="D243" s="147" t="s">
        <v>132</v>
      </c>
      <c r="E243" s="132">
        <v>540099</v>
      </c>
      <c r="F243" s="188">
        <v>0</v>
      </c>
      <c r="G243" s="207">
        <v>0</v>
      </c>
      <c r="H243" s="133">
        <v>0</v>
      </c>
      <c r="I243" s="112" t="e">
        <f t="shared" si="18"/>
        <v>#DIV/0!</v>
      </c>
      <c r="J243" s="110">
        <f t="shared" si="9"/>
        <v>0</v>
      </c>
      <c r="K243" s="150"/>
      <c r="L243" s="151"/>
      <c r="M243" s="151"/>
      <c r="N243" s="151"/>
      <c r="O243" s="151"/>
      <c r="P243" s="151"/>
    </row>
    <row r="244" spans="2:16" x14ac:dyDescent="0.25">
      <c r="B244" s="2"/>
      <c r="C244" s="2">
        <v>31321</v>
      </c>
      <c r="D244" s="147" t="s">
        <v>132</v>
      </c>
      <c r="E244" s="132">
        <v>195062</v>
      </c>
      <c r="F244" s="188">
        <v>0</v>
      </c>
      <c r="G244" s="207">
        <v>0</v>
      </c>
      <c r="H244" s="133">
        <v>0</v>
      </c>
      <c r="I244" s="112" t="e">
        <f t="shared" si="18"/>
        <v>#DIV/0!</v>
      </c>
      <c r="J244" s="110">
        <f t="shared" si="9"/>
        <v>0</v>
      </c>
      <c r="K244" s="150"/>
      <c r="L244" s="151"/>
      <c r="M244" s="151"/>
      <c r="N244" s="151"/>
      <c r="O244" s="151"/>
      <c r="P244" s="151"/>
    </row>
    <row r="245" spans="2:16" x14ac:dyDescent="0.25">
      <c r="B245" s="2">
        <v>3293</v>
      </c>
      <c r="C245" s="2">
        <v>31321</v>
      </c>
      <c r="D245" s="147" t="s">
        <v>166</v>
      </c>
      <c r="E245" s="132">
        <v>110</v>
      </c>
      <c r="F245" s="188">
        <v>0</v>
      </c>
      <c r="G245" s="207">
        <v>1871.58</v>
      </c>
      <c r="H245" s="133">
        <v>1871.58</v>
      </c>
      <c r="I245" s="112" t="e">
        <f t="shared" si="18"/>
        <v>#DIV/0!</v>
      </c>
      <c r="J245" s="110"/>
      <c r="K245" s="150"/>
      <c r="L245" s="151"/>
      <c r="M245" s="151"/>
      <c r="N245" s="151"/>
      <c r="O245" s="151"/>
      <c r="P245" s="151"/>
    </row>
    <row r="246" spans="2:16" x14ac:dyDescent="0.25">
      <c r="B246" s="2">
        <v>330</v>
      </c>
      <c r="C246" s="2">
        <v>3212</v>
      </c>
      <c r="D246" s="147" t="s">
        <v>133</v>
      </c>
      <c r="E246" s="132">
        <v>110</v>
      </c>
      <c r="F246" s="187">
        <v>376.72</v>
      </c>
      <c r="G246" s="207">
        <v>0</v>
      </c>
      <c r="H246" s="133">
        <v>1248.9100000000001</v>
      </c>
      <c r="I246" s="112">
        <f t="shared" si="18"/>
        <v>331.52208536844341</v>
      </c>
      <c r="J246" s="110">
        <f t="shared" si="9"/>
        <v>0</v>
      </c>
      <c r="K246" s="150"/>
      <c r="L246" s="151">
        <v>7396.44</v>
      </c>
      <c r="M246" s="151"/>
      <c r="N246" s="151"/>
      <c r="O246" s="151"/>
      <c r="P246" s="151"/>
    </row>
    <row r="247" spans="2:16" x14ac:dyDescent="0.25">
      <c r="D247" s="151"/>
      <c r="E247" s="152"/>
      <c r="F247" s="151"/>
      <c r="G247" s="218">
        <v>0</v>
      </c>
      <c r="H247" s="220">
        <v>0</v>
      </c>
      <c r="I247" s="153"/>
      <c r="J247" s="154">
        <f t="shared" si="9"/>
        <v>0</v>
      </c>
      <c r="K247" s="151"/>
      <c r="L247" s="151"/>
      <c r="M247" s="151"/>
      <c r="N247" s="151"/>
      <c r="O247" s="151"/>
      <c r="P247" s="151"/>
    </row>
    <row r="248" spans="2:16" x14ac:dyDescent="0.25">
      <c r="D248" s="151"/>
      <c r="E248" s="152"/>
      <c r="F248" s="151"/>
      <c r="G248" s="218">
        <v>0</v>
      </c>
      <c r="H248" s="220">
        <v>0</v>
      </c>
      <c r="I248" s="153"/>
      <c r="J248" s="154">
        <f t="shared" si="9"/>
        <v>0</v>
      </c>
      <c r="K248" s="151"/>
      <c r="L248" s="151"/>
      <c r="M248" s="151"/>
      <c r="N248" s="151"/>
      <c r="O248" s="151"/>
      <c r="P248" s="151"/>
    </row>
    <row r="249" spans="2:16" x14ac:dyDescent="0.25">
      <c r="B249" s="2"/>
      <c r="C249" s="2"/>
      <c r="D249" s="26" t="s">
        <v>98</v>
      </c>
      <c r="E249" s="132"/>
      <c r="F249" s="189">
        <f>F7</f>
        <v>0</v>
      </c>
      <c r="G249" s="206">
        <v>0</v>
      </c>
      <c r="H249" s="131">
        <v>619411.18999999994</v>
      </c>
      <c r="I249" s="126" t="e">
        <f t="shared" si="18"/>
        <v>#DIV/0!</v>
      </c>
      <c r="J249" s="110">
        <f t="shared" si="9"/>
        <v>0</v>
      </c>
      <c r="K249" s="151"/>
      <c r="L249" s="151"/>
      <c r="M249" s="151"/>
      <c r="N249" s="151"/>
      <c r="O249" s="151"/>
      <c r="P249" s="151"/>
    </row>
    <row r="250" spans="2:16" x14ac:dyDescent="0.25">
      <c r="B250" s="2"/>
      <c r="C250" s="2"/>
      <c r="D250" s="26" t="s">
        <v>99</v>
      </c>
      <c r="E250" s="132"/>
      <c r="F250" s="187">
        <f>F62</f>
        <v>0</v>
      </c>
      <c r="G250" s="201">
        <v>0</v>
      </c>
      <c r="H250" s="111">
        <v>214763.95</v>
      </c>
      <c r="I250" s="112" t="e">
        <f t="shared" si="18"/>
        <v>#DIV/0!</v>
      </c>
      <c r="J250" s="110">
        <f t="shared" si="9"/>
        <v>0</v>
      </c>
      <c r="K250" s="151"/>
      <c r="L250" s="151"/>
      <c r="M250" s="151"/>
      <c r="N250" s="151"/>
      <c r="O250" s="151"/>
      <c r="P250" s="151"/>
    </row>
    <row r="251" spans="2:16" x14ac:dyDescent="0.25">
      <c r="B251" s="2"/>
      <c r="C251" s="2"/>
      <c r="D251" s="26" t="s">
        <v>136</v>
      </c>
      <c r="E251" s="132"/>
      <c r="F251" s="187">
        <f t="shared" ref="F251" si="19">SUM(L251/7.5345)</f>
        <v>0</v>
      </c>
      <c r="G251" s="206">
        <v>0</v>
      </c>
      <c r="H251" s="131">
        <v>0</v>
      </c>
      <c r="I251" s="112" t="e">
        <f t="shared" si="18"/>
        <v>#DIV/0!</v>
      </c>
      <c r="J251" s="110">
        <f t="shared" si="9"/>
        <v>0</v>
      </c>
      <c r="K251" s="151"/>
      <c r="L251" s="151"/>
      <c r="M251" s="151"/>
      <c r="N251" s="151"/>
      <c r="O251" s="151"/>
      <c r="P251" s="151"/>
    </row>
    <row r="252" spans="2:16" x14ac:dyDescent="0.25">
      <c r="B252" s="2"/>
      <c r="C252" s="2"/>
      <c r="D252" s="26" t="s">
        <v>134</v>
      </c>
      <c r="E252" s="132"/>
      <c r="F252" s="187">
        <v>0</v>
      </c>
      <c r="G252" s="206">
        <v>0</v>
      </c>
      <c r="H252" s="131">
        <v>0</v>
      </c>
      <c r="I252" s="112" t="e">
        <f t="shared" si="18"/>
        <v>#DIV/0!</v>
      </c>
      <c r="J252" s="110">
        <f t="shared" si="9"/>
        <v>0</v>
      </c>
      <c r="K252" s="151"/>
      <c r="L252" s="151"/>
      <c r="M252" s="151"/>
      <c r="N252" s="151"/>
      <c r="O252" s="151"/>
      <c r="P252" s="151"/>
    </row>
    <row r="253" spans="2:16" x14ac:dyDescent="0.25">
      <c r="B253" s="2"/>
      <c r="C253" s="2"/>
      <c r="D253" s="3" t="s">
        <v>135</v>
      </c>
      <c r="E253" s="71"/>
      <c r="F253" s="197">
        <f>F228</f>
        <v>0</v>
      </c>
      <c r="G253" s="216">
        <v>0</v>
      </c>
      <c r="H253" s="9">
        <v>17380.46</v>
      </c>
      <c r="I253" s="94" t="e">
        <f t="shared" si="18"/>
        <v>#DIV/0!</v>
      </c>
      <c r="J253" s="62">
        <f t="shared" si="9"/>
        <v>0</v>
      </c>
    </row>
    <row r="254" spans="2:16" x14ac:dyDescent="0.25">
      <c r="B254" s="2"/>
      <c r="C254" s="2"/>
      <c r="D254" s="3" t="s">
        <v>93</v>
      </c>
      <c r="E254" s="71"/>
      <c r="F254" s="196">
        <v>582630.68999999994</v>
      </c>
      <c r="G254" s="217">
        <v>1800860.14</v>
      </c>
      <c r="H254" s="10">
        <v>867035.83</v>
      </c>
      <c r="I254" s="94">
        <f t="shared" si="18"/>
        <v>148.813964811912</v>
      </c>
      <c r="J254" s="61">
        <f t="shared" ref="J254" si="20">H254/G254*100</f>
        <v>48.145650555628379</v>
      </c>
    </row>
    <row r="255" spans="2:16" x14ac:dyDescent="0.25">
      <c r="G255" s="219"/>
      <c r="H255" s="221"/>
    </row>
    <row r="256" spans="2:16" x14ac:dyDescent="0.25">
      <c r="B256" t="s">
        <v>221</v>
      </c>
      <c r="G256" s="219"/>
      <c r="H256" s="221"/>
    </row>
    <row r="257" spans="3:8" x14ac:dyDescent="0.25">
      <c r="G257" s="219"/>
      <c r="H257" s="221"/>
    </row>
    <row r="258" spans="3:8" x14ac:dyDescent="0.25">
      <c r="C258" t="s">
        <v>205</v>
      </c>
    </row>
    <row r="260" spans="3:8" x14ac:dyDescent="0.25">
      <c r="G260" s="47"/>
    </row>
    <row r="262" spans="3:8" x14ac:dyDescent="0.25">
      <c r="G262" s="56">
        <v>0</v>
      </c>
    </row>
  </sheetData>
  <mergeCells count="39">
    <mergeCell ref="B213:C213"/>
    <mergeCell ref="B214:C214"/>
    <mergeCell ref="B226:C226"/>
    <mergeCell ref="B227:C227"/>
    <mergeCell ref="B200:C200"/>
    <mergeCell ref="B201:C201"/>
    <mergeCell ref="B192:C192"/>
    <mergeCell ref="B193:C193"/>
    <mergeCell ref="B125:C125"/>
    <mergeCell ref="B126:C126"/>
    <mergeCell ref="B144:C144"/>
    <mergeCell ref="B145:C145"/>
    <mergeCell ref="B146:C146"/>
    <mergeCell ref="B185:C185"/>
    <mergeCell ref="B186:C186"/>
    <mergeCell ref="B187:C187"/>
    <mergeCell ref="B46:C46"/>
    <mergeCell ref="B44:C44"/>
    <mergeCell ref="B45:C45"/>
    <mergeCell ref="B153:C153"/>
    <mergeCell ref="B52:C52"/>
    <mergeCell ref="B53:C53"/>
    <mergeCell ref="B54:C54"/>
    <mergeCell ref="B62:C62"/>
    <mergeCell ref="B63:C63"/>
    <mergeCell ref="B64:C64"/>
    <mergeCell ref="B71:C71"/>
    <mergeCell ref="B72:C72"/>
    <mergeCell ref="B73:C73"/>
    <mergeCell ref="B151:C151"/>
    <mergeCell ref="B152:C152"/>
    <mergeCell ref="B124:C124"/>
    <mergeCell ref="B8:C8"/>
    <mergeCell ref="B9:C9"/>
    <mergeCell ref="B1:J2"/>
    <mergeCell ref="B3:C3"/>
    <mergeCell ref="B5:C5"/>
    <mergeCell ref="B6:C6"/>
    <mergeCell ref="B7:C7"/>
  </mergeCells>
  <pageMargins left="0.19685039370078741" right="0.19685039370078741" top="0.39370078740157483" bottom="0.31496062992125984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2. DIO</vt:lpstr>
      <vt:lpstr>3. DIO 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2023-09-07T07:01:11Z</cp:lastPrinted>
  <dcterms:created xsi:type="dcterms:W3CDTF">2022-07-11T08:30:09Z</dcterms:created>
  <dcterms:modified xsi:type="dcterms:W3CDTF">2023-09-08T10:12:42Z</dcterms:modified>
</cp:coreProperties>
</file>